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<sst xmlns="http://schemas.openxmlformats.org/spreadsheetml/2006/main" count="174" uniqueCount="122">
  <si>
    <t>DZIAŁ</t>
  </si>
  <si>
    <t>PARA</t>
  </si>
  <si>
    <t>PLAN</t>
  </si>
  <si>
    <t>GRAF</t>
  </si>
  <si>
    <t>GOSPODARKA MIESZKANIOWA</t>
  </si>
  <si>
    <t>GOSPODARKA GRUNTAMI I NIERUCHOMOŚCIAMI</t>
  </si>
  <si>
    <t>ZAKUP USŁUG POZOSTAŁYCH</t>
  </si>
  <si>
    <t>PODATEK OD NIERUCHOMOSCI</t>
  </si>
  <si>
    <t>ADMINISTRACJA PUBLICZNA</t>
  </si>
  <si>
    <t>POZOSTAŁA DZIAŁALNOŚĆ</t>
  </si>
  <si>
    <t xml:space="preserve">NAGRODY I WYDATKI OSOBOWE </t>
  </si>
  <si>
    <t>NIEZALICZONE DO WYNAGRODZEŃ</t>
  </si>
  <si>
    <t>RÓŻNE WYDATKI NA RZECZ OSÓB FIZYCZNYCH</t>
  </si>
  <si>
    <t>DODATKOWE WYNAGRODZENIE ROCZNE</t>
  </si>
  <si>
    <t>SKŁADKI NA UBEZPIECZENIE SPOŁECZNE</t>
  </si>
  <si>
    <t>SKŁADKI NA FUNDUSZ PRACY</t>
  </si>
  <si>
    <t>WYNAGRODZENIA BEZOSOBOWE</t>
  </si>
  <si>
    <t>ZAKUP MATERIAŁÓW I WYPOSAŻENIA</t>
  </si>
  <si>
    <t>paliwo</t>
  </si>
  <si>
    <t>inne zakupy do samochodu</t>
  </si>
  <si>
    <t>materiały biurowe</t>
  </si>
  <si>
    <t>prasa, dzienniki ustaw</t>
  </si>
  <si>
    <t>pozostałe materiały</t>
  </si>
  <si>
    <t>ZAKUP USŁUG REMONTOWYCH</t>
  </si>
  <si>
    <t>raty leasingowe</t>
  </si>
  <si>
    <t>szkolenia</t>
  </si>
  <si>
    <t>telefonia komórkowa</t>
  </si>
  <si>
    <t>telefonia  stacjonarna</t>
  </si>
  <si>
    <t>obsługa prawna</t>
  </si>
  <si>
    <t>koszty reklamy (ogłoszenia prasowe)</t>
  </si>
  <si>
    <t>obsługa informatyczna</t>
  </si>
  <si>
    <t>prowizje bankowe</t>
  </si>
  <si>
    <t>usługi pocztowe</t>
  </si>
  <si>
    <t>czynsz za najem pomieszczeń plus media</t>
  </si>
  <si>
    <t>tłumaczenia</t>
  </si>
  <si>
    <t>opłaty radiofoniczne</t>
  </si>
  <si>
    <t>inne zakupy usługi pozostałe</t>
  </si>
  <si>
    <t>OPŁATY ZA USŁUGI INTERNETOWE</t>
  </si>
  <si>
    <t>PODRÓŻE SŁUZBOWE KRAJOWE</t>
  </si>
  <si>
    <t>PODRÓŻE ZAGRANICZNE</t>
  </si>
  <si>
    <t>RÓŻNE OPŁATY I SKŁADKI (OC i AC sam. Służb)</t>
  </si>
  <si>
    <t>ODPISY NA ZFŚS</t>
  </si>
  <si>
    <t>POZOSTAŁE PODATKI NA RZECZ BUDZETU</t>
  </si>
  <si>
    <t>PAŃSTWA</t>
  </si>
  <si>
    <t>POZOSTAŁE ODSETKI</t>
  </si>
  <si>
    <t>ORGANIZACYJNYCH</t>
  </si>
  <si>
    <t>OBSŁUGA DŁUGU PUBLICZNEGO</t>
  </si>
  <si>
    <t>OBSŁUGA PAPIERÓW WARTOSCIOWYCH,</t>
  </si>
  <si>
    <t>ODSETKI I DYSKONTO OD KRAJOWYCH</t>
  </si>
  <si>
    <t>SKARBOWYCH PAPIERÓW WARTOSCIOWYCH</t>
  </si>
  <si>
    <t>ORAZ OD KRAJOWYCH POZYCZEK I KREDYTÓW</t>
  </si>
  <si>
    <t>RÓŻNE ROZLICZENIA</t>
  </si>
  <si>
    <t>REZERWY OGÓLNE I CELOWE</t>
  </si>
  <si>
    <t>GOSPODARKA KOMUNALNA I OCHRONA</t>
  </si>
  <si>
    <t>ŚRODOWISKA</t>
  </si>
  <si>
    <t>GOSPODARKA SCIEKOWA I OCHRONA WÓD</t>
  </si>
  <si>
    <t>OPŁATY NA RZECZ BUDZETU PAŃSTWA</t>
  </si>
  <si>
    <t>WYDATKI INWESTYCYJNE JEDNOSTEK</t>
  </si>
  <si>
    <t>BUDŻETOWYCH</t>
  </si>
  <si>
    <t xml:space="preserve">OGÓŁEM WYDATKI </t>
  </si>
  <si>
    <t>ROZ</t>
  </si>
  <si>
    <t>WYSZCZEGÓLNIENIE</t>
  </si>
  <si>
    <t>WYKONA</t>
  </si>
  <si>
    <t>NIE</t>
  </si>
  <si>
    <t>%</t>
  </si>
  <si>
    <t>ZAŁĄCZNIK NR 2</t>
  </si>
  <si>
    <t>GOSPODARKA GRUNTAMI</t>
  </si>
  <si>
    <t>I NIERUCHOMOSCIAMI</t>
  </si>
  <si>
    <t>WPŁYWY ZE SPRZEDAŻY</t>
  </si>
  <si>
    <t>SKŁADNIKÓW MAJĄTKOWYCH</t>
  </si>
  <si>
    <t>WPŁYWY Z RÓŻNYCH DOCHODÓW</t>
  </si>
  <si>
    <t>GOSPODARKA KOMUNALNA</t>
  </si>
  <si>
    <t>I OCHRONA ŚRODOWISKA</t>
  </si>
  <si>
    <t>GOSPODARKA ŚCIEKOWA I OCHRONA WÓD</t>
  </si>
  <si>
    <t>DOCHODY Z NAJMU I DZIERZAWY</t>
  </si>
  <si>
    <t>PAŃSTWA, JST LUB INNYCH JEDNOSTEK</t>
  </si>
  <si>
    <t>ZALICZANYCH DO SEKTORA FINANSÓW</t>
  </si>
  <si>
    <t>PUBLICZNYCH ORAZ INNYCH UMÓW</t>
  </si>
  <si>
    <t>O PODOBNYM CHARAKTERZE</t>
  </si>
  <si>
    <t xml:space="preserve">ŚRODKI NA DOFINANSOWANIE WŁASNYCH </t>
  </si>
  <si>
    <t xml:space="preserve">INWESTYCJI GMIN (ZWIĄZKÓW GMIN), </t>
  </si>
  <si>
    <t>POZYSKANE Z INNYCH ŹRÓDEŁ</t>
  </si>
  <si>
    <t>RAZEM DOCHODY</t>
  </si>
  <si>
    <t>0970</t>
  </si>
  <si>
    <t>0920</t>
  </si>
  <si>
    <t>2900</t>
  </si>
  <si>
    <t>0750</t>
  </si>
  <si>
    <t>KOSZTY POSTĘPOWANIA SĄDOWEGO</t>
  </si>
  <si>
    <t>I PROKURATORSKIEGO</t>
  </si>
  <si>
    <t>0929</t>
  </si>
  <si>
    <t>6298</t>
  </si>
  <si>
    <t>0870</t>
  </si>
  <si>
    <t>WPŁATY GMIN I POWIATÓW NA RZECZ INNYCH</t>
  </si>
  <si>
    <t>JST ORAZ ZWIĄZKÓW GMIN NA DOFINANSOWA-</t>
  </si>
  <si>
    <t>NIE ZADAŃ BIEŻĄCYCH</t>
  </si>
  <si>
    <t xml:space="preserve">KARY I ODSZKODOWANIA WYPŁACANE NA </t>
  </si>
  <si>
    <t>RZECZ OSÓB PRAWNYCH I INNYCH JEDNOSTEK</t>
  </si>
  <si>
    <t>przegląd samochodu służbowego i inne</t>
  </si>
  <si>
    <t>WYNAGRODZENIA OSOBOWE PRACOWNIKÓW</t>
  </si>
  <si>
    <t>ZAŁĄCZNIK NR 3</t>
  </si>
  <si>
    <t>wg uchwały</t>
  </si>
  <si>
    <t xml:space="preserve">po zmianach </t>
  </si>
  <si>
    <t>8 : 7</t>
  </si>
  <si>
    <t>8 : 5</t>
  </si>
  <si>
    <t xml:space="preserve">ogółem </t>
  </si>
  <si>
    <t>% udzial</t>
  </si>
  <si>
    <t>w wydatkach</t>
  </si>
  <si>
    <t>w dochodach</t>
  </si>
  <si>
    <t>/zł/</t>
  </si>
  <si>
    <t xml:space="preserve">SKŁADNIKÓW MAJĄTKOWYCH SKARBU </t>
  </si>
  <si>
    <t>POWIATÓW, SAMORZĄDÓW WOJEWÓDZTW,</t>
  </si>
  <si>
    <t>KREDYTÓW I POŻYCZEK JST</t>
  </si>
  <si>
    <t>WYDATKI NA ZAKUPY INWESTYCYJNE</t>
  </si>
  <si>
    <t xml:space="preserve">ZAKUP USŁUG POZOSTAŁYCH </t>
  </si>
  <si>
    <t>DO UCHWAŁY NR………</t>
  </si>
  <si>
    <t>INFORMACJA O WYKONANIU WYDATKÓW BUDŻETU WZWiK ZA 2006 ROK</t>
  </si>
  <si>
    <t>za 2005 rok</t>
  </si>
  <si>
    <t>INFORMACJA O WYKONANIU DOCHODÓW BUDŻETU WZWiK ZA 2006 ROK</t>
  </si>
  <si>
    <t>za 2006r</t>
  </si>
  <si>
    <t>na 2006r</t>
  </si>
  <si>
    <t>ZARZĄDU WZWiK</t>
  </si>
  <si>
    <t>DO UCHWAŁY NR 1/II/2007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</si>
</sst>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" fontId="2" fillId="2" borderId="5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46" fontId="1" fillId="0" borderId="13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2" fillId="2" borderId="6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28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21" xfId="0" applyFont="1" applyFill="1" applyBorder="1" applyAlignment="1">
      <alignment/>
    </xf>
    <xf numFmtId="4" fontId="0" fillId="0" borderId="27" xfId="0" applyNumberFormat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28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1" fillId="0" borderId="29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2" fillId="2" borderId="29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0" fillId="0" borderId="29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7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0" fillId="0" borderId="5" xfId="0" applyNumberFormat="1" applyBorder="1" applyAlignment="1">
      <alignment horizontal="right"/>
    </xf>
    <xf numFmtId="3" fontId="2" fillId="2" borderId="7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2" fillId="2" borderId="7" xfId="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2" borderId="29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0" fontId="2" fillId="2" borderId="4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1.12109375" style="0" customWidth="1"/>
    <col min="2" max="2" width="6.25390625" style="0" customWidth="1"/>
    <col min="3" max="3" width="6.75390625" style="0" customWidth="1"/>
    <col min="4" max="4" width="11.875" style="0" customWidth="1"/>
    <col min="5" max="5" width="42.75390625" style="0" customWidth="1"/>
    <col min="6" max="6" width="11.25390625" style="0" customWidth="1"/>
    <col min="7" max="7" width="11.375" style="0" customWidth="1"/>
    <col min="8" max="8" width="11.625" style="0" customWidth="1"/>
    <col min="9" max="9" width="15.125" style="0" customWidth="1"/>
    <col min="10" max="10" width="11.25390625" style="0" customWidth="1"/>
    <col min="11" max="12" width="11.375" style="0" customWidth="1"/>
  </cols>
  <sheetData>
    <row r="1" ht="12.75">
      <c r="B1" t="s">
        <v>65</v>
      </c>
    </row>
    <row r="2" spans="2:5" ht="12.75">
      <c r="B2" t="s">
        <v>121</v>
      </c>
      <c r="E2" t="s">
        <v>120</v>
      </c>
    </row>
    <row r="3" ht="5.25" customHeight="1"/>
    <row r="4" spans="2:12" ht="15.75">
      <c r="B4" s="22"/>
      <c r="C4" s="22" t="s">
        <v>117</v>
      </c>
      <c r="D4" s="22"/>
      <c r="E4" s="22"/>
      <c r="F4" s="22"/>
      <c r="G4" s="22"/>
      <c r="H4" s="22"/>
      <c r="I4" s="31"/>
      <c r="J4" s="22"/>
      <c r="K4" s="22"/>
      <c r="L4" s="90" t="s">
        <v>108</v>
      </c>
    </row>
    <row r="5" spans="2:11" ht="4.5" customHeight="1" thickBot="1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ht="12.75">
      <c r="A6" s="23"/>
      <c r="B6" s="156" t="s">
        <v>0</v>
      </c>
      <c r="C6" s="1" t="s">
        <v>60</v>
      </c>
      <c r="D6" s="2" t="s">
        <v>1</v>
      </c>
      <c r="E6" s="1"/>
      <c r="F6" s="1" t="s">
        <v>62</v>
      </c>
      <c r="G6" s="1" t="s">
        <v>2</v>
      </c>
      <c r="H6" s="1" t="s">
        <v>2</v>
      </c>
      <c r="I6" s="2" t="s">
        <v>62</v>
      </c>
      <c r="J6" s="2" t="s">
        <v>64</v>
      </c>
      <c r="K6" s="48" t="s">
        <v>64</v>
      </c>
      <c r="L6" s="64" t="s">
        <v>105</v>
      </c>
    </row>
    <row r="7" spans="1:12" ht="12.75">
      <c r="A7" s="23"/>
      <c r="B7" s="115"/>
      <c r="C7" s="21" t="s">
        <v>0</v>
      </c>
      <c r="D7" s="2" t="s">
        <v>3</v>
      </c>
      <c r="E7" s="3" t="s">
        <v>61</v>
      </c>
      <c r="F7" s="1" t="s">
        <v>63</v>
      </c>
      <c r="G7" s="1" t="s">
        <v>100</v>
      </c>
      <c r="H7" s="1" t="s">
        <v>101</v>
      </c>
      <c r="I7" s="2" t="s">
        <v>63</v>
      </c>
      <c r="J7" s="88" t="s">
        <v>102</v>
      </c>
      <c r="K7" s="89" t="s">
        <v>103</v>
      </c>
      <c r="L7" s="65" t="s">
        <v>107</v>
      </c>
    </row>
    <row r="8" spans="1:12" ht="13.5" thickBot="1">
      <c r="A8" s="23"/>
      <c r="B8" s="157"/>
      <c r="C8" s="33"/>
      <c r="D8" s="2"/>
      <c r="E8" s="1"/>
      <c r="F8" s="1" t="s">
        <v>116</v>
      </c>
      <c r="G8" s="1" t="s">
        <v>119</v>
      </c>
      <c r="H8" s="36" t="s">
        <v>119</v>
      </c>
      <c r="I8" s="36" t="s">
        <v>118</v>
      </c>
      <c r="J8" s="37"/>
      <c r="K8" s="63"/>
      <c r="L8" s="65" t="s">
        <v>104</v>
      </c>
    </row>
    <row r="9" spans="1:12" ht="11.25" customHeight="1" thickBot="1" thickTop="1">
      <c r="A9" s="23"/>
      <c r="B9" s="32">
        <v>1</v>
      </c>
      <c r="C9" s="34">
        <v>2</v>
      </c>
      <c r="D9" s="35">
        <v>3</v>
      </c>
      <c r="E9" s="35">
        <v>4</v>
      </c>
      <c r="F9" s="35">
        <v>5</v>
      </c>
      <c r="G9" s="35">
        <v>6</v>
      </c>
      <c r="H9" s="34">
        <v>7</v>
      </c>
      <c r="I9" s="34">
        <v>8</v>
      </c>
      <c r="J9" s="35">
        <v>9</v>
      </c>
      <c r="K9" s="36">
        <v>10</v>
      </c>
      <c r="L9" s="46">
        <v>11</v>
      </c>
    </row>
    <row r="10" spans="1:12" ht="13.5" thickTop="1">
      <c r="A10" s="23"/>
      <c r="B10" s="43">
        <v>700</v>
      </c>
      <c r="C10" s="158" t="s">
        <v>4</v>
      </c>
      <c r="D10" s="159"/>
      <c r="E10" s="160"/>
      <c r="F10" s="51">
        <f aca="true" t="shared" si="0" ref="F10:L10">F11</f>
        <v>230000</v>
      </c>
      <c r="G10" s="51">
        <f>G11</f>
        <v>150000</v>
      </c>
      <c r="H10" s="51">
        <f t="shared" si="0"/>
        <v>27000</v>
      </c>
      <c r="I10" s="69">
        <f t="shared" si="0"/>
        <v>5160.14</v>
      </c>
      <c r="J10" s="56">
        <f t="shared" si="0"/>
        <v>19.111629629629633</v>
      </c>
      <c r="K10" s="56">
        <f t="shared" si="0"/>
        <v>2.2435391304347827</v>
      </c>
      <c r="L10" s="57">
        <f t="shared" si="0"/>
        <v>0.03168518970364765</v>
      </c>
    </row>
    <row r="11" spans="1:12" ht="12.75">
      <c r="A11" s="23"/>
      <c r="B11" s="114"/>
      <c r="C11" s="8">
        <v>70005</v>
      </c>
      <c r="D11" s="164" t="s">
        <v>66</v>
      </c>
      <c r="E11" s="165"/>
      <c r="F11" s="120">
        <f>F13+F19+F21</f>
        <v>230000</v>
      </c>
      <c r="G11" s="120">
        <f>G13+G19+G21</f>
        <v>150000</v>
      </c>
      <c r="H11" s="120">
        <f>H13+H19+H21</f>
        <v>27000</v>
      </c>
      <c r="I11" s="112">
        <f>I13+I19+I21</f>
        <v>5160.14</v>
      </c>
      <c r="J11" s="112">
        <f>I11/H11*100</f>
        <v>19.111629629629633</v>
      </c>
      <c r="K11" s="112">
        <f>I11/F11*100</f>
        <v>2.2435391304347827</v>
      </c>
      <c r="L11" s="125">
        <f>I11/I43*100</f>
        <v>0.03168518970364765</v>
      </c>
    </row>
    <row r="12" spans="1:12" ht="12.75">
      <c r="A12" s="23"/>
      <c r="B12" s="115"/>
      <c r="C12" s="6"/>
      <c r="D12" s="166" t="s">
        <v>67</v>
      </c>
      <c r="E12" s="167"/>
      <c r="F12" s="136"/>
      <c r="G12" s="136"/>
      <c r="H12" s="136"/>
      <c r="I12" s="135"/>
      <c r="J12" s="135"/>
      <c r="K12" s="135"/>
      <c r="L12" s="126"/>
    </row>
    <row r="13" spans="1:12" ht="12.75">
      <c r="A13" s="23"/>
      <c r="B13" s="115"/>
      <c r="C13" s="164"/>
      <c r="D13" s="30" t="s">
        <v>86</v>
      </c>
      <c r="E13" s="10" t="s">
        <v>74</v>
      </c>
      <c r="F13" s="120">
        <v>0</v>
      </c>
      <c r="G13" s="120">
        <v>0</v>
      </c>
      <c r="H13" s="170">
        <v>7000</v>
      </c>
      <c r="I13" s="112">
        <v>5080.14</v>
      </c>
      <c r="J13" s="173">
        <f>I13/H13*100</f>
        <v>72.57342857142858</v>
      </c>
      <c r="K13" s="173">
        <v>0</v>
      </c>
      <c r="L13" s="129">
        <f>I13/I43*100</f>
        <v>0.031193959780371962</v>
      </c>
    </row>
    <row r="14" spans="1:12" ht="12.75">
      <c r="A14" s="23"/>
      <c r="B14" s="115"/>
      <c r="C14" s="169"/>
      <c r="D14" s="118"/>
      <c r="E14" s="8" t="s">
        <v>109</v>
      </c>
      <c r="F14" s="110"/>
      <c r="G14" s="110"/>
      <c r="H14" s="172"/>
      <c r="I14" s="113"/>
      <c r="J14" s="174"/>
      <c r="K14" s="174"/>
      <c r="L14" s="130"/>
    </row>
    <row r="15" spans="1:12" ht="12.75">
      <c r="A15" s="23"/>
      <c r="B15" s="115"/>
      <c r="C15" s="169"/>
      <c r="D15" s="118"/>
      <c r="E15" s="8" t="s">
        <v>75</v>
      </c>
      <c r="F15" s="110"/>
      <c r="G15" s="110"/>
      <c r="H15" s="172"/>
      <c r="I15" s="113"/>
      <c r="J15" s="174"/>
      <c r="K15" s="174"/>
      <c r="L15" s="130"/>
    </row>
    <row r="16" spans="1:12" ht="12.75">
      <c r="A16" s="23"/>
      <c r="B16" s="115"/>
      <c r="C16" s="169"/>
      <c r="D16" s="118"/>
      <c r="E16" s="8" t="s">
        <v>76</v>
      </c>
      <c r="F16" s="110"/>
      <c r="G16" s="110"/>
      <c r="H16" s="172"/>
      <c r="I16" s="113"/>
      <c r="J16" s="174"/>
      <c r="K16" s="174"/>
      <c r="L16" s="130"/>
    </row>
    <row r="17" spans="1:12" ht="12.75">
      <c r="A17" s="23"/>
      <c r="B17" s="115"/>
      <c r="C17" s="169"/>
      <c r="D17" s="118"/>
      <c r="E17" s="8" t="s">
        <v>77</v>
      </c>
      <c r="F17" s="110"/>
      <c r="G17" s="110"/>
      <c r="H17" s="172"/>
      <c r="I17" s="113"/>
      <c r="J17" s="174"/>
      <c r="K17" s="174"/>
      <c r="L17" s="130"/>
    </row>
    <row r="18" spans="1:12" ht="12.75">
      <c r="A18" s="23"/>
      <c r="B18" s="115"/>
      <c r="C18" s="169"/>
      <c r="D18" s="119"/>
      <c r="E18" s="6" t="s">
        <v>78</v>
      </c>
      <c r="F18" s="136"/>
      <c r="G18" s="136"/>
      <c r="H18" s="171"/>
      <c r="I18" s="135"/>
      <c r="J18" s="175"/>
      <c r="K18" s="175"/>
      <c r="L18" s="131"/>
    </row>
    <row r="19" spans="1:12" ht="12.75">
      <c r="A19" s="23"/>
      <c r="B19" s="115"/>
      <c r="C19" s="169"/>
      <c r="D19" s="27" t="s">
        <v>91</v>
      </c>
      <c r="E19" s="14" t="s">
        <v>68</v>
      </c>
      <c r="F19" s="110">
        <v>230000</v>
      </c>
      <c r="G19" s="120">
        <v>150000</v>
      </c>
      <c r="H19" s="170">
        <v>20000</v>
      </c>
      <c r="I19" s="112">
        <v>80</v>
      </c>
      <c r="J19" s="132">
        <f>I19/H19*100</f>
        <v>0.4</v>
      </c>
      <c r="K19" s="132">
        <f>I19/F19*100</f>
        <v>0.034782608695652174</v>
      </c>
      <c r="L19" s="121">
        <f>I19/I43*100</f>
        <v>0.0004912299232756887</v>
      </c>
    </row>
    <row r="20" spans="1:12" ht="12.75">
      <c r="A20" s="23"/>
      <c r="B20" s="115"/>
      <c r="C20" s="169"/>
      <c r="D20" s="28"/>
      <c r="E20" s="6" t="s">
        <v>69</v>
      </c>
      <c r="F20" s="136"/>
      <c r="G20" s="136"/>
      <c r="H20" s="171"/>
      <c r="I20" s="135"/>
      <c r="J20" s="137"/>
      <c r="K20" s="137"/>
      <c r="L20" s="123"/>
    </row>
    <row r="21" spans="1:12" ht="12.75" hidden="1">
      <c r="A21" s="23"/>
      <c r="B21" s="142"/>
      <c r="C21" s="166"/>
      <c r="D21" s="29" t="s">
        <v>83</v>
      </c>
      <c r="E21" s="5" t="s">
        <v>70</v>
      </c>
      <c r="F21" s="50">
        <v>0</v>
      </c>
      <c r="G21" s="50">
        <v>0</v>
      </c>
      <c r="H21" s="99"/>
      <c r="I21" s="100">
        <v>0</v>
      </c>
      <c r="J21" s="95" t="e">
        <f>I21/H21*100</f>
        <v>#DIV/0!</v>
      </c>
      <c r="K21" s="95" t="e">
        <f>I21/F21*100</f>
        <v>#DIV/0!</v>
      </c>
      <c r="L21" s="97">
        <f>I21/I39*100</f>
        <v>0</v>
      </c>
    </row>
    <row r="22" spans="1:12" ht="12.75">
      <c r="A22" s="23"/>
      <c r="B22" s="43">
        <v>750</v>
      </c>
      <c r="C22" s="161" t="s">
        <v>8</v>
      </c>
      <c r="D22" s="162"/>
      <c r="E22" s="163"/>
      <c r="F22" s="52">
        <f aca="true" t="shared" si="1" ref="F22:L22">F23</f>
        <v>99185</v>
      </c>
      <c r="G22" s="52">
        <f t="shared" si="1"/>
        <v>20000</v>
      </c>
      <c r="H22" s="52">
        <f t="shared" si="1"/>
        <v>398000</v>
      </c>
      <c r="I22" s="75">
        <f t="shared" si="1"/>
        <v>409746.46</v>
      </c>
      <c r="J22" s="93">
        <f t="shared" si="1"/>
        <v>102.95137185929649</v>
      </c>
      <c r="K22" s="93">
        <f t="shared" si="1"/>
        <v>413.1133336694057</v>
      </c>
      <c r="L22" s="94">
        <f t="shared" si="1"/>
        <v>2.515996526353563</v>
      </c>
    </row>
    <row r="23" spans="1:12" ht="12.75">
      <c r="A23" s="23"/>
      <c r="B23" s="114"/>
      <c r="C23" s="4">
        <v>75095</v>
      </c>
      <c r="D23" s="148" t="s">
        <v>9</v>
      </c>
      <c r="E23" s="149"/>
      <c r="F23" s="53">
        <f>SUM(F24:F26)</f>
        <v>99185</v>
      </c>
      <c r="G23" s="53">
        <f aca="true" t="shared" si="2" ref="G23:L23">SUM(G24:G25)</f>
        <v>20000</v>
      </c>
      <c r="H23" s="53">
        <f t="shared" si="2"/>
        <v>398000</v>
      </c>
      <c r="I23" s="104">
        <f t="shared" si="2"/>
        <v>409746.46</v>
      </c>
      <c r="J23" s="95">
        <f>I23/H23*100</f>
        <v>102.95137185929649</v>
      </c>
      <c r="K23" s="95">
        <f>I23/F23*100</f>
        <v>413.1133336694057</v>
      </c>
      <c r="L23" s="96">
        <f t="shared" si="2"/>
        <v>2.515996526353563</v>
      </c>
    </row>
    <row r="24" spans="1:12" ht="12.75">
      <c r="A24" s="23"/>
      <c r="B24" s="115"/>
      <c r="C24" s="116"/>
      <c r="D24" s="29" t="s">
        <v>84</v>
      </c>
      <c r="E24" s="4" t="s">
        <v>44</v>
      </c>
      <c r="F24" s="50">
        <v>9230</v>
      </c>
      <c r="G24" s="54">
        <v>10000</v>
      </c>
      <c r="H24" s="54">
        <v>15000</v>
      </c>
      <c r="I24" s="100">
        <v>16596.69</v>
      </c>
      <c r="J24" s="95">
        <f>I24/H24*100</f>
        <v>110.64459999999998</v>
      </c>
      <c r="K24" s="95">
        <f>I24/F24*100</f>
        <v>179.8124593716143</v>
      </c>
      <c r="L24" s="97">
        <f>I24/I43*100</f>
        <v>0.10190988444162985</v>
      </c>
    </row>
    <row r="25" spans="1:12" ht="12.75">
      <c r="A25" s="23"/>
      <c r="B25" s="115"/>
      <c r="C25" s="117"/>
      <c r="D25" s="29" t="s">
        <v>83</v>
      </c>
      <c r="E25" s="4" t="s">
        <v>70</v>
      </c>
      <c r="F25" s="54">
        <v>89955</v>
      </c>
      <c r="G25" s="54">
        <v>10000</v>
      </c>
      <c r="H25" s="54">
        <v>383000</v>
      </c>
      <c r="I25" s="71">
        <v>393149.77</v>
      </c>
      <c r="J25" s="95">
        <f>I25/H25*100</f>
        <v>102.65007049608354</v>
      </c>
      <c r="K25" s="95">
        <f>I25/F25*100</f>
        <v>437.0516035795676</v>
      </c>
      <c r="L25" s="97">
        <f>I25/I43*100</f>
        <v>2.414086641911933</v>
      </c>
    </row>
    <row r="26" spans="1:12" ht="12.75" customHeight="1" hidden="1">
      <c r="A26" s="23"/>
      <c r="B26" s="115"/>
      <c r="C26" s="117"/>
      <c r="D26" s="30" t="s">
        <v>85</v>
      </c>
      <c r="E26" s="47" t="s">
        <v>92</v>
      </c>
      <c r="F26" s="120">
        <v>0</v>
      </c>
      <c r="G26" s="120">
        <v>0</v>
      </c>
      <c r="H26" s="120">
        <v>0</v>
      </c>
      <c r="I26" s="112">
        <v>0</v>
      </c>
      <c r="J26" s="173">
        <v>0</v>
      </c>
      <c r="K26" s="173" t="e">
        <f>I26/F26*100</f>
        <v>#DIV/0!</v>
      </c>
      <c r="L26" s="121">
        <v>0</v>
      </c>
    </row>
    <row r="27" spans="1:12" ht="12.75" customHeight="1" hidden="1">
      <c r="A27" s="23"/>
      <c r="B27" s="115"/>
      <c r="C27" s="117"/>
      <c r="D27" s="118"/>
      <c r="E27" s="14" t="s">
        <v>93</v>
      </c>
      <c r="F27" s="110"/>
      <c r="G27" s="110"/>
      <c r="H27" s="110"/>
      <c r="I27" s="113"/>
      <c r="J27" s="174"/>
      <c r="K27" s="174"/>
      <c r="L27" s="122"/>
    </row>
    <row r="28" spans="1:12" ht="12.75" customHeight="1" hidden="1">
      <c r="A28" s="23"/>
      <c r="B28" s="142"/>
      <c r="C28" s="168"/>
      <c r="D28" s="119"/>
      <c r="E28" s="6" t="s">
        <v>94</v>
      </c>
      <c r="F28" s="136"/>
      <c r="G28" s="136"/>
      <c r="H28" s="136"/>
      <c r="I28" s="135"/>
      <c r="J28" s="175"/>
      <c r="K28" s="175"/>
      <c r="L28" s="123"/>
    </row>
    <row r="29" spans="1:12" s="31" customFormat="1" ht="12.75">
      <c r="A29" s="41"/>
      <c r="B29" s="91">
        <v>900</v>
      </c>
      <c r="C29" s="150" t="s">
        <v>71</v>
      </c>
      <c r="D29" s="151"/>
      <c r="E29" s="152"/>
      <c r="F29" s="138">
        <f aca="true" t="shared" si="3" ref="F29:K29">F31</f>
        <v>5046747</v>
      </c>
      <c r="G29" s="138">
        <f t="shared" si="3"/>
        <v>96262977</v>
      </c>
      <c r="H29" s="138">
        <f t="shared" si="3"/>
        <v>16491000</v>
      </c>
      <c r="I29" s="140">
        <f t="shared" si="3"/>
        <v>15870746.25</v>
      </c>
      <c r="J29" s="176">
        <f t="shared" si="3"/>
        <v>96.23883481899217</v>
      </c>
      <c r="K29" s="176">
        <f t="shared" si="3"/>
        <v>314.4747745428887</v>
      </c>
      <c r="L29" s="127">
        <f>L31</f>
        <v>97.45231828394279</v>
      </c>
    </row>
    <row r="30" spans="1:12" s="31" customFormat="1" ht="12.75">
      <c r="A30" s="41"/>
      <c r="B30" s="43"/>
      <c r="C30" s="153" t="s">
        <v>72</v>
      </c>
      <c r="D30" s="154"/>
      <c r="E30" s="155"/>
      <c r="F30" s="139"/>
      <c r="G30" s="139"/>
      <c r="H30" s="139"/>
      <c r="I30" s="141"/>
      <c r="J30" s="177"/>
      <c r="K30" s="177"/>
      <c r="L30" s="128"/>
    </row>
    <row r="31" spans="1:12" ht="12.75">
      <c r="A31" s="23"/>
      <c r="B31" s="14"/>
      <c r="C31" s="8">
        <v>90001</v>
      </c>
      <c r="D31" s="148" t="s">
        <v>73</v>
      </c>
      <c r="E31" s="149"/>
      <c r="F31" s="55">
        <f aca="true" t="shared" si="4" ref="F31:L31">SUM(F32:F42)</f>
        <v>5046747</v>
      </c>
      <c r="G31" s="55">
        <f t="shared" si="4"/>
        <v>96262977</v>
      </c>
      <c r="H31" s="55">
        <f t="shared" si="4"/>
        <v>16491000</v>
      </c>
      <c r="I31" s="105">
        <f t="shared" si="4"/>
        <v>15870746.25</v>
      </c>
      <c r="J31" s="95">
        <f>I31/H31*100</f>
        <v>96.23883481899217</v>
      </c>
      <c r="K31" s="95">
        <f>I31/F31*100</f>
        <v>314.4747745428887</v>
      </c>
      <c r="L31" s="98">
        <f t="shared" si="4"/>
        <v>97.45231828394279</v>
      </c>
    </row>
    <row r="32" spans="1:12" ht="12.75">
      <c r="A32" s="23"/>
      <c r="B32" s="114"/>
      <c r="C32" s="116"/>
      <c r="D32" s="30" t="s">
        <v>86</v>
      </c>
      <c r="E32" s="10" t="s">
        <v>74</v>
      </c>
      <c r="F32" s="120">
        <v>4900000</v>
      </c>
      <c r="G32" s="120">
        <v>5500000</v>
      </c>
      <c r="H32" s="120">
        <v>4900000</v>
      </c>
      <c r="I32" s="112">
        <v>5026530.51</v>
      </c>
      <c r="J32" s="132">
        <f>I32/H32*100</f>
        <v>102.58225530612243</v>
      </c>
      <c r="K32" s="132">
        <f>I32/F32*100</f>
        <v>102.58225530612243</v>
      </c>
      <c r="L32" s="121">
        <f>I32/I43*100</f>
        <v>30.8647774596276</v>
      </c>
    </row>
    <row r="33" spans="1:12" ht="12.75">
      <c r="A33" s="23"/>
      <c r="B33" s="115"/>
      <c r="C33" s="117"/>
      <c r="D33" s="146"/>
      <c r="E33" s="8" t="s">
        <v>109</v>
      </c>
      <c r="F33" s="110"/>
      <c r="G33" s="110"/>
      <c r="H33" s="110"/>
      <c r="I33" s="113"/>
      <c r="J33" s="133"/>
      <c r="K33" s="133"/>
      <c r="L33" s="122"/>
    </row>
    <row r="34" spans="1:12" ht="12.75">
      <c r="A34" s="23"/>
      <c r="B34" s="115"/>
      <c r="C34" s="117"/>
      <c r="D34" s="146"/>
      <c r="E34" s="8" t="s">
        <v>75</v>
      </c>
      <c r="F34" s="110"/>
      <c r="G34" s="110"/>
      <c r="H34" s="110"/>
      <c r="I34" s="113"/>
      <c r="J34" s="133"/>
      <c r="K34" s="133"/>
      <c r="L34" s="122"/>
    </row>
    <row r="35" spans="1:12" ht="12.75">
      <c r="A35" s="23"/>
      <c r="B35" s="115"/>
      <c r="C35" s="117"/>
      <c r="D35" s="146"/>
      <c r="E35" s="8" t="s">
        <v>76</v>
      </c>
      <c r="F35" s="110"/>
      <c r="G35" s="110"/>
      <c r="H35" s="110"/>
      <c r="I35" s="113"/>
      <c r="J35" s="133"/>
      <c r="K35" s="133"/>
      <c r="L35" s="122"/>
    </row>
    <row r="36" spans="1:12" ht="12.75">
      <c r="A36" s="23"/>
      <c r="B36" s="115"/>
      <c r="C36" s="117"/>
      <c r="D36" s="146"/>
      <c r="E36" s="8" t="s">
        <v>77</v>
      </c>
      <c r="F36" s="110"/>
      <c r="G36" s="110"/>
      <c r="H36" s="110"/>
      <c r="I36" s="113"/>
      <c r="J36" s="133"/>
      <c r="K36" s="133"/>
      <c r="L36" s="122"/>
    </row>
    <row r="37" spans="1:12" ht="12.75">
      <c r="A37" s="23"/>
      <c r="B37" s="115"/>
      <c r="C37" s="117"/>
      <c r="D37" s="147"/>
      <c r="E37" s="6" t="s">
        <v>78</v>
      </c>
      <c r="F37" s="136"/>
      <c r="G37" s="136"/>
      <c r="H37" s="136"/>
      <c r="I37" s="135"/>
      <c r="J37" s="137"/>
      <c r="K37" s="137"/>
      <c r="L37" s="123"/>
    </row>
    <row r="38" spans="1:12" ht="12.75">
      <c r="A38" s="23"/>
      <c r="B38" s="115"/>
      <c r="C38" s="117"/>
      <c r="D38" s="29" t="s">
        <v>89</v>
      </c>
      <c r="E38" s="13" t="s">
        <v>44</v>
      </c>
      <c r="F38" s="53">
        <v>146747</v>
      </c>
      <c r="G38" s="54">
        <v>210000</v>
      </c>
      <c r="H38" s="54">
        <v>291000</v>
      </c>
      <c r="I38" s="104">
        <v>279003.29</v>
      </c>
      <c r="J38" s="95">
        <f>I38/H38*100</f>
        <v>95.87741924398625</v>
      </c>
      <c r="K38" s="95">
        <v>0</v>
      </c>
      <c r="L38" s="92">
        <f>I38/I43*100</f>
        <v>1.713184559254559</v>
      </c>
    </row>
    <row r="39" spans="1:12" ht="12.75">
      <c r="A39" s="23"/>
      <c r="B39" s="115"/>
      <c r="C39" s="117"/>
      <c r="D39" s="27" t="s">
        <v>90</v>
      </c>
      <c r="E39" s="15" t="s">
        <v>79</v>
      </c>
      <c r="F39" s="120">
        <v>0</v>
      </c>
      <c r="G39" s="120">
        <v>90552977</v>
      </c>
      <c r="H39" s="120">
        <v>11300000</v>
      </c>
      <c r="I39" s="112">
        <v>10565212.45</v>
      </c>
      <c r="J39" s="132">
        <f>I39/H39*100</f>
        <v>93.4974553097345</v>
      </c>
      <c r="K39" s="132">
        <v>0</v>
      </c>
      <c r="L39" s="121">
        <f>I39/I43*100</f>
        <v>64.87435626506063</v>
      </c>
    </row>
    <row r="40" spans="1:12" ht="12.75">
      <c r="A40" s="23"/>
      <c r="B40" s="115"/>
      <c r="C40" s="117"/>
      <c r="D40" s="118"/>
      <c r="E40" s="15" t="s">
        <v>80</v>
      </c>
      <c r="F40" s="110"/>
      <c r="G40" s="110"/>
      <c r="H40" s="110"/>
      <c r="I40" s="113"/>
      <c r="J40" s="133"/>
      <c r="K40" s="133"/>
      <c r="L40" s="122"/>
    </row>
    <row r="41" spans="1:12" ht="12.75">
      <c r="A41" s="23"/>
      <c r="B41" s="115"/>
      <c r="C41" s="117"/>
      <c r="D41" s="118"/>
      <c r="E41" s="15" t="s">
        <v>110</v>
      </c>
      <c r="F41" s="110"/>
      <c r="G41" s="110"/>
      <c r="H41" s="110"/>
      <c r="I41" s="113"/>
      <c r="J41" s="133"/>
      <c r="K41" s="133"/>
      <c r="L41" s="122"/>
    </row>
    <row r="42" spans="1:12" ht="13.5" thickBot="1">
      <c r="A42" s="23"/>
      <c r="B42" s="115"/>
      <c r="C42" s="117"/>
      <c r="D42" s="119"/>
      <c r="E42" s="15" t="s">
        <v>81</v>
      </c>
      <c r="F42" s="111"/>
      <c r="G42" s="136"/>
      <c r="H42" s="111"/>
      <c r="I42" s="135"/>
      <c r="J42" s="134"/>
      <c r="K42" s="134"/>
      <c r="L42" s="124"/>
    </row>
    <row r="43" spans="2:12" s="22" customFormat="1" ht="16.5" thickBot="1">
      <c r="B43" s="143" t="s">
        <v>82</v>
      </c>
      <c r="C43" s="144"/>
      <c r="D43" s="144"/>
      <c r="E43" s="145"/>
      <c r="F43" s="38">
        <f>SUM(F10,F22,F29)</f>
        <v>5375932</v>
      </c>
      <c r="G43" s="39">
        <f>SUM(G10,G22,G29)</f>
        <v>96432977</v>
      </c>
      <c r="H43" s="40">
        <f>SUM(H10,H22,H29)</f>
        <v>16916000</v>
      </c>
      <c r="I43" s="109">
        <f>SUM(I10,I22,I29)</f>
        <v>16285652.85</v>
      </c>
      <c r="J43" s="59">
        <f>I43/H43*100</f>
        <v>96.27366310002364</v>
      </c>
      <c r="K43" s="59">
        <f>I43/F43*100</f>
        <v>302.93636247631105</v>
      </c>
      <c r="L43" s="58">
        <f>SUM(L10,L22,L29)</f>
        <v>100</v>
      </c>
    </row>
    <row r="44" spans="10:12" ht="12.75">
      <c r="J44" s="26"/>
      <c r="K44" s="26"/>
      <c r="L44" s="26"/>
    </row>
  </sheetData>
  <mergeCells count="69">
    <mergeCell ref="J26:J28"/>
    <mergeCell ref="K26:K28"/>
    <mergeCell ref="K29:K30"/>
    <mergeCell ref="J29:J30"/>
    <mergeCell ref="K11:K12"/>
    <mergeCell ref="K19:K20"/>
    <mergeCell ref="J11:J12"/>
    <mergeCell ref="J19:J20"/>
    <mergeCell ref="J13:J18"/>
    <mergeCell ref="K13:K18"/>
    <mergeCell ref="H11:H12"/>
    <mergeCell ref="I11:I12"/>
    <mergeCell ref="H26:H28"/>
    <mergeCell ref="I26:I28"/>
    <mergeCell ref="H19:H20"/>
    <mergeCell ref="I19:I20"/>
    <mergeCell ref="H13:H18"/>
    <mergeCell ref="I13:I18"/>
    <mergeCell ref="B6:B8"/>
    <mergeCell ref="C10:E10"/>
    <mergeCell ref="C22:E22"/>
    <mergeCell ref="D23:E23"/>
    <mergeCell ref="D11:E11"/>
    <mergeCell ref="D12:E12"/>
    <mergeCell ref="B23:B28"/>
    <mergeCell ref="C24:C28"/>
    <mergeCell ref="C13:C21"/>
    <mergeCell ref="D27:D28"/>
    <mergeCell ref="B11:B21"/>
    <mergeCell ref="B43:E43"/>
    <mergeCell ref="G39:G42"/>
    <mergeCell ref="G19:G20"/>
    <mergeCell ref="F32:F37"/>
    <mergeCell ref="D33:D37"/>
    <mergeCell ref="D31:E31"/>
    <mergeCell ref="F29:F30"/>
    <mergeCell ref="C29:E29"/>
    <mergeCell ref="C30:E30"/>
    <mergeCell ref="G11:G12"/>
    <mergeCell ref="F11:F12"/>
    <mergeCell ref="F19:F20"/>
    <mergeCell ref="D14:D18"/>
    <mergeCell ref="F13:F18"/>
    <mergeCell ref="G13:G18"/>
    <mergeCell ref="F26:F28"/>
    <mergeCell ref="G26:G28"/>
    <mergeCell ref="J32:J37"/>
    <mergeCell ref="K32:K37"/>
    <mergeCell ref="H32:H37"/>
    <mergeCell ref="I32:I37"/>
    <mergeCell ref="G29:G30"/>
    <mergeCell ref="H29:H30"/>
    <mergeCell ref="I29:I30"/>
    <mergeCell ref="G32:G37"/>
    <mergeCell ref="J39:J42"/>
    <mergeCell ref="K39:K42"/>
    <mergeCell ref="B32:B42"/>
    <mergeCell ref="C32:C42"/>
    <mergeCell ref="D40:D42"/>
    <mergeCell ref="F39:F42"/>
    <mergeCell ref="H39:H42"/>
    <mergeCell ref="I39:I42"/>
    <mergeCell ref="L32:L37"/>
    <mergeCell ref="L39:L42"/>
    <mergeCell ref="L11:L12"/>
    <mergeCell ref="L19:L20"/>
    <mergeCell ref="L26:L28"/>
    <mergeCell ref="L29:L30"/>
    <mergeCell ref="L13:L18"/>
  </mergeCells>
  <printOptions/>
  <pageMargins left="0.2" right="0.24" top="0.46" bottom="0.78" header="0.4" footer="0.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E1">
      <selection activeCell="C15" sqref="C15:E15"/>
    </sheetView>
  </sheetViews>
  <sheetFormatPr defaultColWidth="9.00390625" defaultRowHeight="12.75"/>
  <cols>
    <col min="1" max="1" width="1.75390625" style="0" customWidth="1"/>
    <col min="2" max="2" width="6.00390625" style="0" customWidth="1"/>
    <col min="3" max="3" width="6.25390625" style="0" customWidth="1"/>
    <col min="4" max="4" width="7.00390625" style="0" customWidth="1"/>
    <col min="5" max="5" width="42.125" style="0" customWidth="1"/>
    <col min="6" max="6" width="10.875" style="0" customWidth="1"/>
    <col min="7" max="7" width="13.75390625" style="0" customWidth="1"/>
    <col min="8" max="8" width="13.375" style="0" customWidth="1"/>
    <col min="9" max="9" width="14.00390625" style="0" customWidth="1"/>
    <col min="10" max="10" width="10.875" style="0" customWidth="1"/>
    <col min="11" max="11" width="10.75390625" style="0" customWidth="1"/>
    <col min="12" max="12" width="12.375" style="0" customWidth="1"/>
  </cols>
  <sheetData>
    <row r="1" ht="12.75">
      <c r="B1" t="s">
        <v>99</v>
      </c>
    </row>
    <row r="2" spans="2:5" ht="12.75">
      <c r="B2" t="s">
        <v>114</v>
      </c>
      <c r="E2" t="s">
        <v>120</v>
      </c>
    </row>
    <row r="4" ht="5.25" customHeight="1"/>
    <row r="5" spans="2:12" ht="15.75">
      <c r="B5" s="22" t="s">
        <v>115</v>
      </c>
      <c r="C5" s="22"/>
      <c r="D5" s="22"/>
      <c r="I5" s="31"/>
      <c r="L5" s="90" t="s">
        <v>108</v>
      </c>
    </row>
    <row r="6" spans="4:11" ht="6" customHeight="1" thickBot="1">
      <c r="D6" s="25"/>
      <c r="E6" s="25"/>
      <c r="F6" s="25"/>
      <c r="G6" s="25"/>
      <c r="H6" s="25"/>
      <c r="I6" s="25"/>
      <c r="J6" s="25"/>
      <c r="K6" s="25"/>
    </row>
    <row r="7" spans="1:12" ht="12.75">
      <c r="A7" s="23"/>
      <c r="B7" s="183" t="s">
        <v>0</v>
      </c>
      <c r="C7" s="24" t="s">
        <v>60</v>
      </c>
      <c r="D7" s="2" t="s">
        <v>1</v>
      </c>
      <c r="E7" s="1"/>
      <c r="F7" s="1" t="s">
        <v>62</v>
      </c>
      <c r="G7" s="1" t="s">
        <v>2</v>
      </c>
      <c r="H7" s="1" t="s">
        <v>2</v>
      </c>
      <c r="I7" s="2" t="s">
        <v>62</v>
      </c>
      <c r="J7" s="2" t="s">
        <v>64</v>
      </c>
      <c r="K7" s="48" t="s">
        <v>64</v>
      </c>
      <c r="L7" s="64" t="s">
        <v>105</v>
      </c>
    </row>
    <row r="8" spans="1:12" ht="12.75">
      <c r="A8" s="23"/>
      <c r="B8" s="184"/>
      <c r="C8" s="21" t="s">
        <v>0</v>
      </c>
      <c r="D8" s="2" t="s">
        <v>3</v>
      </c>
      <c r="E8" s="3" t="s">
        <v>61</v>
      </c>
      <c r="F8" s="1" t="s">
        <v>63</v>
      </c>
      <c r="G8" s="1" t="s">
        <v>100</v>
      </c>
      <c r="H8" s="1" t="s">
        <v>101</v>
      </c>
      <c r="I8" s="2" t="s">
        <v>63</v>
      </c>
      <c r="J8" s="88" t="s">
        <v>102</v>
      </c>
      <c r="K8" s="89" t="s">
        <v>103</v>
      </c>
      <c r="L8" s="65" t="s">
        <v>106</v>
      </c>
    </row>
    <row r="9" spans="1:12" ht="13.5" thickBot="1">
      <c r="A9" s="23"/>
      <c r="B9" s="185"/>
      <c r="C9" s="33"/>
      <c r="D9" s="2"/>
      <c r="E9" s="1"/>
      <c r="F9" s="1" t="s">
        <v>116</v>
      </c>
      <c r="G9" s="1" t="s">
        <v>119</v>
      </c>
      <c r="H9" s="36" t="s">
        <v>119</v>
      </c>
      <c r="I9" s="36" t="s">
        <v>118</v>
      </c>
      <c r="J9" s="37"/>
      <c r="K9" s="63"/>
      <c r="L9" s="65" t="s">
        <v>104</v>
      </c>
    </row>
    <row r="10" spans="1:12" ht="14.25" thickBot="1" thickTop="1">
      <c r="A10" s="23"/>
      <c r="B10" s="34">
        <v>1</v>
      </c>
      <c r="C10" s="34">
        <v>2</v>
      </c>
      <c r="D10" s="35">
        <v>3</v>
      </c>
      <c r="E10" s="35">
        <v>4</v>
      </c>
      <c r="F10" s="35">
        <v>5</v>
      </c>
      <c r="G10" s="35">
        <v>6</v>
      </c>
      <c r="H10" s="34">
        <v>7</v>
      </c>
      <c r="I10" s="108">
        <v>8</v>
      </c>
      <c r="J10" s="35">
        <v>9</v>
      </c>
      <c r="K10" s="35">
        <v>10</v>
      </c>
      <c r="L10" s="66">
        <v>11</v>
      </c>
    </row>
    <row r="11" spans="1:12" s="31" customFormat="1" ht="13.5" thickTop="1">
      <c r="A11" s="41"/>
      <c r="B11" s="42">
        <v>700</v>
      </c>
      <c r="C11" s="158" t="s">
        <v>4</v>
      </c>
      <c r="D11" s="159"/>
      <c r="E11" s="160"/>
      <c r="F11" s="67">
        <f aca="true" t="shared" si="0" ref="F11:K11">F12</f>
        <v>35614</v>
      </c>
      <c r="G11" s="67">
        <f t="shared" si="0"/>
        <v>37000</v>
      </c>
      <c r="H11" s="67">
        <f t="shared" si="0"/>
        <v>42000</v>
      </c>
      <c r="I11" s="103">
        <f t="shared" si="0"/>
        <v>34618.43</v>
      </c>
      <c r="J11" s="68">
        <f t="shared" si="0"/>
        <v>82.42483333333334</v>
      </c>
      <c r="K11" s="69">
        <f t="shared" si="0"/>
        <v>97.20455438872354</v>
      </c>
      <c r="L11" s="70">
        <f>L12</f>
        <v>0.18397952101759968</v>
      </c>
    </row>
    <row r="12" spans="1:12" ht="12.75">
      <c r="A12" s="23"/>
      <c r="B12" s="114"/>
      <c r="C12" s="4">
        <v>70005</v>
      </c>
      <c r="D12" s="148" t="s">
        <v>5</v>
      </c>
      <c r="E12" s="149"/>
      <c r="F12" s="53">
        <f>SUM(F13,F14)</f>
        <v>35614</v>
      </c>
      <c r="G12" s="53">
        <f>SUM(G13,G14)</f>
        <v>37000</v>
      </c>
      <c r="H12" s="53">
        <f>SUM(H13,H14)</f>
        <v>42000</v>
      </c>
      <c r="I12" s="104">
        <f>SUM(I13,I14)</f>
        <v>34618.43</v>
      </c>
      <c r="J12" s="71">
        <f>I12/H12*100</f>
        <v>82.42483333333334</v>
      </c>
      <c r="K12" s="71">
        <f aca="true" t="shared" si="1" ref="K12:K17">I12/F12*100</f>
        <v>97.20455438872354</v>
      </c>
      <c r="L12" s="72">
        <f>I12/I82*100</f>
        <v>0.18397952101759968</v>
      </c>
    </row>
    <row r="13" spans="1:12" ht="12.75">
      <c r="A13" s="23"/>
      <c r="B13" s="115"/>
      <c r="C13" s="116"/>
      <c r="D13" s="5">
        <v>4300</v>
      </c>
      <c r="E13" s="4" t="s">
        <v>6</v>
      </c>
      <c r="F13" s="53">
        <v>11504</v>
      </c>
      <c r="G13" s="53">
        <v>12000</v>
      </c>
      <c r="H13" s="53">
        <v>12000</v>
      </c>
      <c r="I13" s="104">
        <v>5455.94</v>
      </c>
      <c r="J13" s="71">
        <f>I13/H13*100</f>
        <v>45.466166666666666</v>
      </c>
      <c r="K13" s="71">
        <f t="shared" si="1"/>
        <v>47.42646036161335</v>
      </c>
      <c r="L13" s="72">
        <f>I13/I82*100</f>
        <v>0.028995573395464862</v>
      </c>
    </row>
    <row r="14" spans="1:12" ht="12.75">
      <c r="A14" s="23"/>
      <c r="B14" s="142"/>
      <c r="C14" s="168"/>
      <c r="D14" s="5">
        <v>4480</v>
      </c>
      <c r="E14" s="4" t="s">
        <v>7</v>
      </c>
      <c r="F14" s="53">
        <v>24110</v>
      </c>
      <c r="G14" s="53">
        <v>25000</v>
      </c>
      <c r="H14" s="53">
        <v>30000</v>
      </c>
      <c r="I14" s="104">
        <v>29162.49</v>
      </c>
      <c r="J14" s="71">
        <f>I14/H14*100</f>
        <v>97.20830000000001</v>
      </c>
      <c r="K14" s="71">
        <f t="shared" si="1"/>
        <v>120.95599336374949</v>
      </c>
      <c r="L14" s="72">
        <f>I14/I82*100</f>
        <v>0.1549839476221348</v>
      </c>
    </row>
    <row r="15" spans="1:12" s="31" customFormat="1" ht="12.75">
      <c r="A15" s="41"/>
      <c r="B15" s="43">
        <v>750</v>
      </c>
      <c r="C15" s="153" t="s">
        <v>8</v>
      </c>
      <c r="D15" s="154"/>
      <c r="E15" s="155"/>
      <c r="F15" s="74">
        <f aca="true" t="shared" si="2" ref="F15:L15">F16</f>
        <v>1317800</v>
      </c>
      <c r="G15" s="51">
        <f t="shared" si="2"/>
        <v>1460650</v>
      </c>
      <c r="H15" s="51">
        <f t="shared" si="2"/>
        <v>1687650</v>
      </c>
      <c r="I15" s="69">
        <f t="shared" si="2"/>
        <v>1557625.6600000006</v>
      </c>
      <c r="J15" s="69">
        <f t="shared" si="2"/>
        <v>92.29553876692445</v>
      </c>
      <c r="K15" s="75">
        <f t="shared" si="1"/>
        <v>118.19894217635458</v>
      </c>
      <c r="L15" s="76">
        <f t="shared" si="2"/>
        <v>8.27799593602375</v>
      </c>
    </row>
    <row r="16" spans="1:12" ht="12.75">
      <c r="A16" s="60"/>
      <c r="B16" s="114"/>
      <c r="C16" s="4">
        <v>75095</v>
      </c>
      <c r="D16" s="148" t="s">
        <v>9</v>
      </c>
      <c r="E16" s="149"/>
      <c r="F16" s="54">
        <f>SUM(F17,F19,F20,F21,F22,F23,F24,F25,F32,F33,F48,F49,F50,F51,F59,F52,F53,F55,F56,F61)</f>
        <v>1317800</v>
      </c>
      <c r="G16" s="54">
        <f>SUM(G17,G19,G20,G21,G22,G23,G24,G25,G32,G33,G48,G49,G50,G51,G52,G53,G55,G56,G61)</f>
        <v>1460650</v>
      </c>
      <c r="H16" s="54">
        <f>SUM(H17,H19,H20,H21,H22,H23,H24,H25,H32,H33,H48,H49,H50,H51,H52,H53,H55,H56,H61)</f>
        <v>1687650</v>
      </c>
      <c r="I16" s="71">
        <f>SUM(I17,I19,I20,I21,I22,I23,I24,I25,I32,I33,I48,I49,I50,I51,I52,I53,I55,I56,I61)</f>
        <v>1557625.6600000006</v>
      </c>
      <c r="J16" s="71">
        <f>I16/H16*100</f>
        <v>92.29553876692445</v>
      </c>
      <c r="K16" s="71">
        <f t="shared" si="1"/>
        <v>118.19894217635458</v>
      </c>
      <c r="L16" s="72">
        <f>I16/I82*100</f>
        <v>8.27799593602375</v>
      </c>
    </row>
    <row r="17" spans="1:12" ht="12.75">
      <c r="A17" s="60"/>
      <c r="B17" s="115"/>
      <c r="C17" s="116"/>
      <c r="D17" s="9">
        <v>3020</v>
      </c>
      <c r="E17" s="10" t="s">
        <v>10</v>
      </c>
      <c r="F17" s="120">
        <v>950</v>
      </c>
      <c r="G17" s="120">
        <v>3000</v>
      </c>
      <c r="H17" s="120">
        <v>3000</v>
      </c>
      <c r="I17" s="112">
        <v>380</v>
      </c>
      <c r="J17" s="112">
        <f>I17/H17*100</f>
        <v>12.666666666666668</v>
      </c>
      <c r="K17" s="112">
        <f t="shared" si="1"/>
        <v>40</v>
      </c>
      <c r="L17" s="125">
        <f>I17/I82*100</f>
        <v>0.0020195086255121297</v>
      </c>
    </row>
    <row r="18" spans="1:12" ht="12.75">
      <c r="A18" s="60"/>
      <c r="B18" s="115"/>
      <c r="C18" s="117"/>
      <c r="D18" s="12"/>
      <c r="E18" s="7" t="s">
        <v>11</v>
      </c>
      <c r="F18" s="136"/>
      <c r="G18" s="136"/>
      <c r="H18" s="136"/>
      <c r="I18" s="135"/>
      <c r="J18" s="135"/>
      <c r="K18" s="135"/>
      <c r="L18" s="126"/>
    </row>
    <row r="19" spans="1:12" ht="12.75">
      <c r="A19" s="60"/>
      <c r="B19" s="115"/>
      <c r="C19" s="117"/>
      <c r="D19" s="5">
        <v>3030</v>
      </c>
      <c r="E19" s="13" t="s">
        <v>12</v>
      </c>
      <c r="F19" s="53">
        <v>84822</v>
      </c>
      <c r="G19" s="53">
        <v>100000</v>
      </c>
      <c r="H19" s="53">
        <v>100000</v>
      </c>
      <c r="I19" s="104">
        <v>85292.14</v>
      </c>
      <c r="J19" s="71">
        <f>I19/H19*100</f>
        <v>85.29213999999999</v>
      </c>
      <c r="K19" s="71">
        <f aca="true" t="shared" si="3" ref="K19:K25">I19/F19*100</f>
        <v>100.55426658178304</v>
      </c>
      <c r="L19" s="77">
        <f>I19/I82*100</f>
        <v>0.4532847695220741</v>
      </c>
    </row>
    <row r="20" spans="1:12" ht="12.75">
      <c r="A20" s="60"/>
      <c r="B20" s="115"/>
      <c r="C20" s="117"/>
      <c r="D20" s="14">
        <v>4010</v>
      </c>
      <c r="E20" s="15" t="s">
        <v>98</v>
      </c>
      <c r="F20" s="53">
        <v>673466</v>
      </c>
      <c r="G20" s="55">
        <v>800000</v>
      </c>
      <c r="H20" s="55">
        <v>830000</v>
      </c>
      <c r="I20" s="104">
        <v>796657.73</v>
      </c>
      <c r="J20" s="71">
        <f>I20/H20*100</f>
        <v>95.98285903614457</v>
      </c>
      <c r="K20" s="71">
        <f t="shared" si="3"/>
        <v>118.29219737893226</v>
      </c>
      <c r="L20" s="72">
        <f>I20/I82*100</f>
        <v>4.233834624515561</v>
      </c>
    </row>
    <row r="21" spans="1:12" ht="12.75">
      <c r="A21" s="60"/>
      <c r="B21" s="115"/>
      <c r="C21" s="117"/>
      <c r="D21" s="5">
        <v>4040</v>
      </c>
      <c r="E21" s="13" t="s">
        <v>13</v>
      </c>
      <c r="F21" s="53">
        <v>47007</v>
      </c>
      <c r="G21" s="53">
        <v>55600</v>
      </c>
      <c r="H21" s="53">
        <v>55600</v>
      </c>
      <c r="I21" s="104">
        <v>55064.19</v>
      </c>
      <c r="J21" s="71">
        <f>I21/H21*100</f>
        <v>99.03631294964029</v>
      </c>
      <c r="K21" s="71">
        <f t="shared" si="3"/>
        <v>117.14040462058844</v>
      </c>
      <c r="L21" s="72">
        <f>I21/I82*100</f>
        <v>0.29263843858378624</v>
      </c>
    </row>
    <row r="22" spans="1:12" ht="12.75">
      <c r="A22" s="60"/>
      <c r="B22" s="115"/>
      <c r="C22" s="117"/>
      <c r="D22" s="14">
        <v>4110</v>
      </c>
      <c r="E22" s="15" t="s">
        <v>14</v>
      </c>
      <c r="F22" s="53">
        <v>110886</v>
      </c>
      <c r="G22" s="55">
        <v>130000</v>
      </c>
      <c r="H22" s="55">
        <v>133000</v>
      </c>
      <c r="I22" s="104">
        <v>121662.25</v>
      </c>
      <c r="J22" s="71">
        <f>I22/H22*100</f>
        <v>91.47537593984963</v>
      </c>
      <c r="K22" s="71">
        <f t="shared" si="3"/>
        <v>109.7183143047815</v>
      </c>
      <c r="L22" s="72">
        <f>I22/I82*100</f>
        <v>0.6465735875637187</v>
      </c>
    </row>
    <row r="23" spans="1:12" ht="12.75">
      <c r="A23" s="60"/>
      <c r="B23" s="115"/>
      <c r="C23" s="117"/>
      <c r="D23" s="5">
        <v>4120</v>
      </c>
      <c r="E23" s="13" t="s">
        <v>15</v>
      </c>
      <c r="F23" s="53">
        <v>17108</v>
      </c>
      <c r="G23" s="53">
        <v>20400</v>
      </c>
      <c r="H23" s="53">
        <v>21400</v>
      </c>
      <c r="I23" s="104">
        <v>19198.59</v>
      </c>
      <c r="J23" s="71">
        <f>I23/H23*100</f>
        <v>89.71303738317758</v>
      </c>
      <c r="K23" s="71">
        <f t="shared" si="3"/>
        <v>112.21995557633855</v>
      </c>
      <c r="L23" s="73">
        <f>I23/I82*100</f>
        <v>0.1020308371122919</v>
      </c>
    </row>
    <row r="24" spans="1:12" ht="12.75">
      <c r="A24" s="60"/>
      <c r="B24" s="115"/>
      <c r="C24" s="117"/>
      <c r="D24" s="6">
        <v>4170</v>
      </c>
      <c r="E24" s="15" t="s">
        <v>16</v>
      </c>
      <c r="F24" s="53">
        <v>0</v>
      </c>
      <c r="G24" s="50">
        <v>1000</v>
      </c>
      <c r="H24" s="50">
        <v>0</v>
      </c>
      <c r="I24" s="104">
        <v>0</v>
      </c>
      <c r="J24" s="71">
        <v>0</v>
      </c>
      <c r="K24" s="71">
        <v>0</v>
      </c>
      <c r="L24" s="72">
        <f>I24/I82*100</f>
        <v>0</v>
      </c>
    </row>
    <row r="25" spans="1:12" ht="12.75">
      <c r="A25" s="60"/>
      <c r="B25" s="115"/>
      <c r="C25" s="117"/>
      <c r="D25" s="9">
        <v>4210</v>
      </c>
      <c r="E25" s="17" t="s">
        <v>17</v>
      </c>
      <c r="F25" s="120">
        <f>SUM(F27:F31)</f>
        <v>43192</v>
      </c>
      <c r="G25" s="120">
        <v>50000</v>
      </c>
      <c r="H25" s="120">
        <v>65000</v>
      </c>
      <c r="I25" s="112">
        <v>56492.57</v>
      </c>
      <c r="J25" s="112">
        <f>I25/H25*100</f>
        <v>86.91164615384615</v>
      </c>
      <c r="K25" s="112">
        <f t="shared" si="3"/>
        <v>130.79405908501573</v>
      </c>
      <c r="L25" s="125">
        <f>I25/I82*100</f>
        <v>0.30022955892723097</v>
      </c>
    </row>
    <row r="26" spans="1:12" ht="12.75">
      <c r="A26" s="60"/>
      <c r="B26" s="115"/>
      <c r="C26" s="117"/>
      <c r="D26" s="12"/>
      <c r="E26" s="19"/>
      <c r="F26" s="136"/>
      <c r="G26" s="136"/>
      <c r="H26" s="136"/>
      <c r="I26" s="135"/>
      <c r="J26" s="135"/>
      <c r="K26" s="135"/>
      <c r="L26" s="126"/>
    </row>
    <row r="27" spans="1:12" ht="12.75" customHeight="1" hidden="1">
      <c r="A27" s="60"/>
      <c r="B27" s="115"/>
      <c r="C27" s="117"/>
      <c r="D27" s="116"/>
      <c r="E27" s="16" t="s">
        <v>18</v>
      </c>
      <c r="F27" s="55">
        <v>10863</v>
      </c>
      <c r="G27" s="55">
        <v>0</v>
      </c>
      <c r="H27" s="55">
        <v>0</v>
      </c>
      <c r="I27" s="105">
        <v>0</v>
      </c>
      <c r="J27" s="71" t="e">
        <f>I27/H27*100</f>
        <v>#DIV/0!</v>
      </c>
      <c r="K27" s="71">
        <f>I27/F27*100</f>
        <v>0</v>
      </c>
      <c r="L27" s="72">
        <f>I27/I82*100</f>
        <v>0</v>
      </c>
    </row>
    <row r="28" spans="1:12" ht="12.75" customHeight="1" hidden="1">
      <c r="A28" s="60"/>
      <c r="B28" s="115"/>
      <c r="C28" s="117"/>
      <c r="D28" s="117"/>
      <c r="E28" s="17" t="s">
        <v>19</v>
      </c>
      <c r="F28" s="54">
        <v>2284</v>
      </c>
      <c r="G28" s="79">
        <v>0</v>
      </c>
      <c r="H28" s="79">
        <v>0</v>
      </c>
      <c r="I28" s="71">
        <v>0</v>
      </c>
      <c r="J28" s="71" t="e">
        <f aca="true" t="shared" si="4" ref="J28:J52">I28/H28*100</f>
        <v>#DIV/0!</v>
      </c>
      <c r="K28" s="71">
        <f aca="true" t="shared" si="5" ref="K28:K51">I28/F28*100</f>
        <v>0</v>
      </c>
      <c r="L28" s="73">
        <f>I28/I82*100</f>
        <v>0</v>
      </c>
    </row>
    <row r="29" spans="1:12" ht="12.75" customHeight="1" hidden="1">
      <c r="A29" s="60"/>
      <c r="B29" s="115"/>
      <c r="C29" s="117"/>
      <c r="D29" s="117"/>
      <c r="E29" s="13" t="s">
        <v>20</v>
      </c>
      <c r="F29" s="55">
        <v>14871</v>
      </c>
      <c r="G29" s="53">
        <v>0</v>
      </c>
      <c r="H29" s="53">
        <v>0</v>
      </c>
      <c r="I29" s="105">
        <v>0</v>
      </c>
      <c r="J29" s="71" t="e">
        <f t="shared" si="4"/>
        <v>#DIV/0!</v>
      </c>
      <c r="K29" s="71">
        <f t="shared" si="5"/>
        <v>0</v>
      </c>
      <c r="L29" s="72">
        <f>I29/I82*100</f>
        <v>0</v>
      </c>
    </row>
    <row r="30" spans="1:12" ht="12.75" customHeight="1" hidden="1">
      <c r="A30" s="60"/>
      <c r="B30" s="115"/>
      <c r="C30" s="117"/>
      <c r="D30" s="117"/>
      <c r="E30" s="18" t="s">
        <v>21</v>
      </c>
      <c r="F30" s="54">
        <v>5593</v>
      </c>
      <c r="G30" s="50">
        <v>0</v>
      </c>
      <c r="H30" s="80">
        <v>0</v>
      </c>
      <c r="I30" s="71">
        <v>0</v>
      </c>
      <c r="J30" s="71" t="e">
        <f t="shared" si="4"/>
        <v>#DIV/0!</v>
      </c>
      <c r="K30" s="71">
        <f t="shared" si="5"/>
        <v>0</v>
      </c>
      <c r="L30" s="72">
        <f>I30/I82*100</f>
        <v>0</v>
      </c>
    </row>
    <row r="31" spans="1:12" ht="12.75" customHeight="1" hidden="1">
      <c r="A31" s="60"/>
      <c r="B31" s="115"/>
      <c r="C31" s="117"/>
      <c r="D31" s="168"/>
      <c r="E31" s="18" t="s">
        <v>22</v>
      </c>
      <c r="F31" s="55">
        <v>9581</v>
      </c>
      <c r="G31" s="50">
        <v>0</v>
      </c>
      <c r="H31" s="50">
        <v>0</v>
      </c>
      <c r="I31" s="105">
        <v>0</v>
      </c>
      <c r="J31" s="71" t="e">
        <f t="shared" si="4"/>
        <v>#DIV/0!</v>
      </c>
      <c r="K31" s="71">
        <f t="shared" si="5"/>
        <v>0</v>
      </c>
      <c r="L31" s="72">
        <f>I31/I82*100</f>
        <v>0</v>
      </c>
    </row>
    <row r="32" spans="1:12" ht="12.75">
      <c r="A32" s="60"/>
      <c r="B32" s="115"/>
      <c r="C32" s="117"/>
      <c r="D32" s="4">
        <v>4270</v>
      </c>
      <c r="E32" s="13" t="s">
        <v>23</v>
      </c>
      <c r="F32" s="54">
        <v>1504</v>
      </c>
      <c r="G32" s="54">
        <v>5000</v>
      </c>
      <c r="H32" s="50">
        <v>5000</v>
      </c>
      <c r="I32" s="71">
        <v>2028.87</v>
      </c>
      <c r="J32" s="71">
        <f t="shared" si="4"/>
        <v>40.5774</v>
      </c>
      <c r="K32" s="71">
        <f t="shared" si="5"/>
        <v>134.89827127659572</v>
      </c>
      <c r="L32" s="72">
        <f>I32/I82*100</f>
        <v>0.010782422276428406</v>
      </c>
    </row>
    <row r="33" spans="1:12" ht="12.75">
      <c r="A33" s="60"/>
      <c r="B33" s="115"/>
      <c r="C33" s="117"/>
      <c r="D33" s="6">
        <v>4300</v>
      </c>
      <c r="E33" s="13" t="s">
        <v>113</v>
      </c>
      <c r="F33" s="50">
        <f>SUM(F34:F47)</f>
        <v>152736</v>
      </c>
      <c r="G33" s="50">
        <v>199900</v>
      </c>
      <c r="H33" s="50">
        <v>315900</v>
      </c>
      <c r="I33" s="100">
        <v>282874.73</v>
      </c>
      <c r="J33" s="71">
        <f t="shared" si="4"/>
        <v>89.54565685343464</v>
      </c>
      <c r="K33" s="71">
        <f t="shared" si="5"/>
        <v>185.2050138801592</v>
      </c>
      <c r="L33" s="72">
        <f>I33/I82*100</f>
        <v>1.5033367294063547</v>
      </c>
    </row>
    <row r="34" spans="1:12" ht="12.75" customHeight="1" hidden="1">
      <c r="A34" s="60"/>
      <c r="B34" s="115"/>
      <c r="C34" s="117"/>
      <c r="D34" s="116"/>
      <c r="E34" s="13" t="s">
        <v>24</v>
      </c>
      <c r="F34" s="55">
        <v>16322</v>
      </c>
      <c r="G34" s="54">
        <v>0</v>
      </c>
      <c r="H34" s="54">
        <v>0</v>
      </c>
      <c r="I34" s="105">
        <v>0</v>
      </c>
      <c r="J34" s="71" t="e">
        <f t="shared" si="4"/>
        <v>#DIV/0!</v>
      </c>
      <c r="K34" s="71">
        <f t="shared" si="5"/>
        <v>0</v>
      </c>
      <c r="L34" s="72">
        <f>I34/I82*100</f>
        <v>0</v>
      </c>
    </row>
    <row r="35" spans="1:12" ht="12.75" customHeight="1" hidden="1">
      <c r="A35" s="60"/>
      <c r="B35" s="115"/>
      <c r="C35" s="117"/>
      <c r="D35" s="117"/>
      <c r="E35" s="16" t="s">
        <v>25</v>
      </c>
      <c r="F35" s="54">
        <v>8883</v>
      </c>
      <c r="G35" s="49">
        <v>0</v>
      </c>
      <c r="H35" s="55">
        <v>0</v>
      </c>
      <c r="I35" s="71">
        <v>0</v>
      </c>
      <c r="J35" s="71" t="e">
        <f t="shared" si="4"/>
        <v>#DIV/0!</v>
      </c>
      <c r="K35" s="71">
        <f t="shared" si="5"/>
        <v>0</v>
      </c>
      <c r="L35" s="72">
        <f>I35/I82*100</f>
        <v>0</v>
      </c>
    </row>
    <row r="36" spans="1:12" ht="12.75" customHeight="1" hidden="1">
      <c r="A36" s="60"/>
      <c r="B36" s="115"/>
      <c r="C36" s="117"/>
      <c r="D36" s="117"/>
      <c r="E36" s="13" t="s">
        <v>26</v>
      </c>
      <c r="F36" s="54">
        <v>19554</v>
      </c>
      <c r="G36" s="54">
        <v>0</v>
      </c>
      <c r="H36" s="53">
        <v>0</v>
      </c>
      <c r="I36" s="71">
        <v>0</v>
      </c>
      <c r="J36" s="71" t="e">
        <f t="shared" si="4"/>
        <v>#DIV/0!</v>
      </c>
      <c r="K36" s="71">
        <f t="shared" si="5"/>
        <v>0</v>
      </c>
      <c r="L36" s="72">
        <f>I36/I82*100</f>
        <v>0</v>
      </c>
    </row>
    <row r="37" spans="1:12" ht="12.75" customHeight="1" hidden="1">
      <c r="A37" s="60"/>
      <c r="B37" s="115"/>
      <c r="C37" s="117"/>
      <c r="D37" s="117"/>
      <c r="E37" s="16" t="s">
        <v>27</v>
      </c>
      <c r="F37" s="54">
        <v>16798</v>
      </c>
      <c r="G37" s="49">
        <v>0</v>
      </c>
      <c r="H37" s="55">
        <v>0</v>
      </c>
      <c r="I37" s="71">
        <v>0</v>
      </c>
      <c r="J37" s="71" t="e">
        <f t="shared" si="4"/>
        <v>#DIV/0!</v>
      </c>
      <c r="K37" s="71">
        <f t="shared" si="5"/>
        <v>0</v>
      </c>
      <c r="L37" s="73">
        <f>I37/I82*100</f>
        <v>0</v>
      </c>
    </row>
    <row r="38" spans="1:12" ht="12.75" customHeight="1" hidden="1">
      <c r="A38" s="60"/>
      <c r="B38" s="115"/>
      <c r="C38" s="117"/>
      <c r="D38" s="117"/>
      <c r="E38" s="13" t="s">
        <v>28</v>
      </c>
      <c r="F38" s="55">
        <v>28635</v>
      </c>
      <c r="G38" s="54">
        <v>0</v>
      </c>
      <c r="H38" s="53">
        <v>0</v>
      </c>
      <c r="I38" s="105">
        <v>0</v>
      </c>
      <c r="J38" s="71" t="e">
        <f t="shared" si="4"/>
        <v>#DIV/0!</v>
      </c>
      <c r="K38" s="71">
        <f t="shared" si="5"/>
        <v>0</v>
      </c>
      <c r="L38" s="72">
        <f>I38/I82*100</f>
        <v>0</v>
      </c>
    </row>
    <row r="39" spans="1:12" ht="12.75" customHeight="1" hidden="1">
      <c r="A39" s="60"/>
      <c r="B39" s="115"/>
      <c r="C39" s="117"/>
      <c r="D39" s="117"/>
      <c r="E39" s="19" t="s">
        <v>29</v>
      </c>
      <c r="F39" s="54">
        <v>5729</v>
      </c>
      <c r="G39" s="50">
        <v>0</v>
      </c>
      <c r="H39" s="80">
        <v>0</v>
      </c>
      <c r="I39" s="71">
        <v>0</v>
      </c>
      <c r="J39" s="71" t="e">
        <f t="shared" si="4"/>
        <v>#DIV/0!</v>
      </c>
      <c r="K39" s="71">
        <f t="shared" si="5"/>
        <v>0</v>
      </c>
      <c r="L39" s="72">
        <f>I39/I82*100</f>
        <v>0</v>
      </c>
    </row>
    <row r="40" spans="1:12" ht="12.75" customHeight="1" hidden="1">
      <c r="A40" s="60"/>
      <c r="B40" s="115"/>
      <c r="C40" s="117"/>
      <c r="D40" s="117"/>
      <c r="E40" s="18" t="s">
        <v>30</v>
      </c>
      <c r="F40" s="54">
        <v>7843</v>
      </c>
      <c r="G40" s="50">
        <v>0</v>
      </c>
      <c r="H40" s="80">
        <v>0</v>
      </c>
      <c r="I40" s="71">
        <v>0</v>
      </c>
      <c r="J40" s="71" t="e">
        <f t="shared" si="4"/>
        <v>#DIV/0!</v>
      </c>
      <c r="K40" s="71">
        <f t="shared" si="5"/>
        <v>0</v>
      </c>
      <c r="L40" s="72">
        <f>I40/I82*100</f>
        <v>0</v>
      </c>
    </row>
    <row r="41" spans="1:12" ht="12.75" customHeight="1" hidden="1">
      <c r="A41" s="60"/>
      <c r="B41" s="115"/>
      <c r="C41" s="117"/>
      <c r="D41" s="117"/>
      <c r="E41" s="16" t="s">
        <v>31</v>
      </c>
      <c r="F41" s="54">
        <v>6076</v>
      </c>
      <c r="G41" s="49">
        <v>0</v>
      </c>
      <c r="H41" s="55">
        <v>0</v>
      </c>
      <c r="I41" s="71">
        <v>0</v>
      </c>
      <c r="J41" s="71" t="e">
        <f t="shared" si="4"/>
        <v>#DIV/0!</v>
      </c>
      <c r="K41" s="71">
        <f t="shared" si="5"/>
        <v>0</v>
      </c>
      <c r="L41" s="72">
        <f>I41/I82*100</f>
        <v>0</v>
      </c>
    </row>
    <row r="42" spans="1:12" ht="12.75" customHeight="1" hidden="1">
      <c r="A42" s="60"/>
      <c r="B42" s="115"/>
      <c r="C42" s="117"/>
      <c r="D42" s="117"/>
      <c r="E42" s="13" t="s">
        <v>32</v>
      </c>
      <c r="F42" s="54">
        <v>3173</v>
      </c>
      <c r="G42" s="54">
        <v>0</v>
      </c>
      <c r="H42" s="53">
        <v>0</v>
      </c>
      <c r="I42" s="71">
        <v>0</v>
      </c>
      <c r="J42" s="71" t="e">
        <f t="shared" si="4"/>
        <v>#DIV/0!</v>
      </c>
      <c r="K42" s="71">
        <f t="shared" si="5"/>
        <v>0</v>
      </c>
      <c r="L42" s="72">
        <v>0.12</v>
      </c>
    </row>
    <row r="43" spans="1:12" ht="12.75" customHeight="1" hidden="1">
      <c r="A43" s="60"/>
      <c r="B43" s="115"/>
      <c r="C43" s="117"/>
      <c r="D43" s="117"/>
      <c r="E43" s="16" t="s">
        <v>33</v>
      </c>
      <c r="F43" s="54">
        <v>26214</v>
      </c>
      <c r="G43" s="49">
        <v>0</v>
      </c>
      <c r="H43" s="55">
        <v>0</v>
      </c>
      <c r="I43" s="71">
        <v>0</v>
      </c>
      <c r="J43" s="71" t="e">
        <f t="shared" si="4"/>
        <v>#DIV/0!</v>
      </c>
      <c r="K43" s="71">
        <f t="shared" si="5"/>
        <v>0</v>
      </c>
      <c r="L43" s="73">
        <f>I43/I82*100</f>
        <v>0</v>
      </c>
    </row>
    <row r="44" spans="1:12" ht="12.75" customHeight="1" hidden="1">
      <c r="A44" s="60"/>
      <c r="B44" s="115"/>
      <c r="C44" s="117"/>
      <c r="D44" s="117"/>
      <c r="E44" s="13" t="s">
        <v>34</v>
      </c>
      <c r="F44" s="50">
        <v>660</v>
      </c>
      <c r="G44" s="54">
        <v>0</v>
      </c>
      <c r="H44" s="53">
        <v>0</v>
      </c>
      <c r="I44" s="100">
        <v>0</v>
      </c>
      <c r="J44" s="71" t="e">
        <f t="shared" si="4"/>
        <v>#DIV/0!</v>
      </c>
      <c r="K44" s="71">
        <f t="shared" si="5"/>
        <v>0</v>
      </c>
      <c r="L44" s="72">
        <f>I44/I82*100</f>
        <v>0</v>
      </c>
    </row>
    <row r="45" spans="1:12" ht="12.75" customHeight="1" hidden="1">
      <c r="A45" s="60"/>
      <c r="B45" s="115"/>
      <c r="C45" s="117"/>
      <c r="D45" s="117"/>
      <c r="E45" s="16" t="s">
        <v>35</v>
      </c>
      <c r="F45" s="55">
        <v>663</v>
      </c>
      <c r="G45" s="55">
        <v>0</v>
      </c>
      <c r="H45" s="55">
        <v>0</v>
      </c>
      <c r="I45" s="105">
        <v>0</v>
      </c>
      <c r="J45" s="71" t="e">
        <f t="shared" si="4"/>
        <v>#DIV/0!</v>
      </c>
      <c r="K45" s="71">
        <f t="shared" si="5"/>
        <v>0</v>
      </c>
      <c r="L45" s="72">
        <f>I45/I82*100</f>
        <v>0</v>
      </c>
    </row>
    <row r="46" spans="1:12" ht="12.75" customHeight="1" hidden="1">
      <c r="A46" s="60"/>
      <c r="B46" s="115"/>
      <c r="C46" s="117"/>
      <c r="D46" s="117"/>
      <c r="E46" s="13" t="s">
        <v>97</v>
      </c>
      <c r="F46" s="54">
        <v>931</v>
      </c>
      <c r="G46" s="53">
        <v>0</v>
      </c>
      <c r="H46" s="53">
        <v>0</v>
      </c>
      <c r="I46" s="71">
        <v>0</v>
      </c>
      <c r="J46" s="71" t="e">
        <f t="shared" si="4"/>
        <v>#DIV/0!</v>
      </c>
      <c r="K46" s="71">
        <f t="shared" si="5"/>
        <v>0</v>
      </c>
      <c r="L46" s="72">
        <f>I46/I82*100</f>
        <v>0</v>
      </c>
    </row>
    <row r="47" spans="1:12" ht="12.75" customHeight="1" hidden="1">
      <c r="A47" s="60"/>
      <c r="B47" s="115"/>
      <c r="C47" s="117"/>
      <c r="D47" s="168"/>
      <c r="E47" s="19" t="s">
        <v>36</v>
      </c>
      <c r="F47" s="55">
        <v>11255</v>
      </c>
      <c r="G47" s="80">
        <v>0</v>
      </c>
      <c r="H47" s="80">
        <v>0</v>
      </c>
      <c r="I47" s="105">
        <v>0</v>
      </c>
      <c r="J47" s="71" t="e">
        <f t="shared" si="4"/>
        <v>#DIV/0!</v>
      </c>
      <c r="K47" s="71">
        <f t="shared" si="5"/>
        <v>0</v>
      </c>
      <c r="L47" s="72">
        <v>0.44</v>
      </c>
    </row>
    <row r="48" spans="1:12" ht="12.75">
      <c r="A48" s="60"/>
      <c r="B48" s="115"/>
      <c r="C48" s="117"/>
      <c r="D48" s="6">
        <v>4350</v>
      </c>
      <c r="E48" s="13" t="s">
        <v>37</v>
      </c>
      <c r="F48" s="54">
        <v>753</v>
      </c>
      <c r="G48" s="54">
        <v>2000</v>
      </c>
      <c r="H48" s="54">
        <v>2000</v>
      </c>
      <c r="I48" s="71">
        <v>841.8</v>
      </c>
      <c r="J48" s="71">
        <f t="shared" si="4"/>
        <v>42.089999999999996</v>
      </c>
      <c r="K48" s="71">
        <f t="shared" si="5"/>
        <v>111.79282868525895</v>
      </c>
      <c r="L48" s="72">
        <f>I48/I82*100</f>
        <v>0.0044737430551476595</v>
      </c>
    </row>
    <row r="49" spans="1:12" ht="12.75">
      <c r="A49" s="60"/>
      <c r="B49" s="115"/>
      <c r="C49" s="117"/>
      <c r="D49" s="8">
        <v>4410</v>
      </c>
      <c r="E49" s="16" t="s">
        <v>38</v>
      </c>
      <c r="F49" s="54">
        <v>25904</v>
      </c>
      <c r="G49" s="55">
        <v>30000</v>
      </c>
      <c r="H49" s="55">
        <v>28000</v>
      </c>
      <c r="I49" s="71">
        <v>21529.22</v>
      </c>
      <c r="J49" s="71">
        <f t="shared" si="4"/>
        <v>76.89007142857143</v>
      </c>
      <c r="K49" s="71">
        <f t="shared" si="5"/>
        <v>83.11156578134651</v>
      </c>
      <c r="L49" s="72">
        <f>I49/I82*100</f>
        <v>0.11441696181723225</v>
      </c>
    </row>
    <row r="50" spans="1:12" ht="12.75">
      <c r="A50" s="60"/>
      <c r="B50" s="115"/>
      <c r="C50" s="117"/>
      <c r="D50" s="4">
        <v>4420</v>
      </c>
      <c r="E50" s="20" t="s">
        <v>39</v>
      </c>
      <c r="F50" s="54">
        <v>0</v>
      </c>
      <c r="G50" s="53">
        <v>5000</v>
      </c>
      <c r="H50" s="53">
        <v>5000</v>
      </c>
      <c r="I50" s="71">
        <v>3806.35</v>
      </c>
      <c r="J50" s="71">
        <f t="shared" si="4"/>
        <v>76.127</v>
      </c>
      <c r="K50" s="71">
        <v>0</v>
      </c>
      <c r="L50" s="78">
        <f>I50/I82*100</f>
        <v>0.02022883330715288</v>
      </c>
    </row>
    <row r="51" spans="1:12" ht="12.75">
      <c r="A51" s="60"/>
      <c r="B51" s="115"/>
      <c r="C51" s="117"/>
      <c r="D51" s="4">
        <v>4430</v>
      </c>
      <c r="E51" s="16" t="s">
        <v>40</v>
      </c>
      <c r="F51" s="54">
        <v>2188</v>
      </c>
      <c r="G51" s="55">
        <v>6000</v>
      </c>
      <c r="H51" s="55">
        <v>6000</v>
      </c>
      <c r="I51" s="71">
        <v>4452</v>
      </c>
      <c r="J51" s="71">
        <f t="shared" si="4"/>
        <v>74.2</v>
      </c>
      <c r="K51" s="71">
        <f t="shared" si="5"/>
        <v>203.47349177330898</v>
      </c>
      <c r="L51" s="78">
        <f>I51/I82*100</f>
        <v>0.023660137896789477</v>
      </c>
    </row>
    <row r="52" spans="1:12" ht="12.75">
      <c r="A52" s="60"/>
      <c r="B52" s="115"/>
      <c r="C52" s="117"/>
      <c r="D52" s="6">
        <v>4440</v>
      </c>
      <c r="E52" s="20" t="s">
        <v>41</v>
      </c>
      <c r="F52" s="55">
        <v>9532</v>
      </c>
      <c r="G52" s="53">
        <v>12750</v>
      </c>
      <c r="H52" s="53">
        <v>12750</v>
      </c>
      <c r="I52" s="105">
        <v>11823.06</v>
      </c>
      <c r="J52" s="71">
        <f t="shared" si="4"/>
        <v>92.72988235294117</v>
      </c>
      <c r="K52" s="71">
        <f>I52/F52*100</f>
        <v>124.03545950482584</v>
      </c>
      <c r="L52" s="73">
        <f>I52/I82*100</f>
        <v>0.06283360960512484</v>
      </c>
    </row>
    <row r="53" spans="1:12" ht="12.75">
      <c r="A53" s="60"/>
      <c r="B53" s="115"/>
      <c r="C53" s="117"/>
      <c r="D53" s="9">
        <v>4490</v>
      </c>
      <c r="E53" s="16" t="s">
        <v>42</v>
      </c>
      <c r="F53" s="120">
        <v>5000</v>
      </c>
      <c r="G53" s="120">
        <v>0</v>
      </c>
      <c r="H53" s="120">
        <v>62000</v>
      </c>
      <c r="I53" s="112">
        <v>60115.98</v>
      </c>
      <c r="J53" s="112">
        <f>I53/H53*100</f>
        <v>96.96125806451613</v>
      </c>
      <c r="K53" s="112">
        <f>I53/F53*100</f>
        <v>1202.3196</v>
      </c>
      <c r="L53" s="125">
        <f>I53/I82*100</f>
        <v>0.3194861582660913</v>
      </c>
    </row>
    <row r="54" spans="1:12" ht="12.75">
      <c r="A54" s="60"/>
      <c r="B54" s="115"/>
      <c r="C54" s="117"/>
      <c r="D54" s="12"/>
      <c r="E54" s="19" t="s">
        <v>43</v>
      </c>
      <c r="F54" s="136"/>
      <c r="G54" s="136"/>
      <c r="H54" s="136"/>
      <c r="I54" s="135"/>
      <c r="J54" s="135"/>
      <c r="K54" s="135"/>
      <c r="L54" s="126"/>
    </row>
    <row r="55" spans="1:12" ht="12.75" hidden="1">
      <c r="A55" s="60"/>
      <c r="B55" s="115"/>
      <c r="C55" s="117"/>
      <c r="D55" s="6">
        <v>4580</v>
      </c>
      <c r="E55" s="18" t="s">
        <v>44</v>
      </c>
      <c r="F55" s="80">
        <v>120204</v>
      </c>
      <c r="G55" s="80">
        <v>0</v>
      </c>
      <c r="H55" s="80"/>
      <c r="I55" s="106">
        <v>0</v>
      </c>
      <c r="J55" s="71">
        <v>0</v>
      </c>
      <c r="K55" s="71">
        <f>I55/F55*100</f>
        <v>0</v>
      </c>
      <c r="L55" s="72">
        <f>I55/I82*100</f>
        <v>0</v>
      </c>
    </row>
    <row r="56" spans="1:12" ht="12.75">
      <c r="A56" s="60"/>
      <c r="B56" s="115"/>
      <c r="C56" s="117"/>
      <c r="D56" s="9">
        <v>4600</v>
      </c>
      <c r="E56" s="16" t="s">
        <v>95</v>
      </c>
      <c r="F56" s="120">
        <v>11187</v>
      </c>
      <c r="G56" s="120">
        <v>20000</v>
      </c>
      <c r="H56" s="120">
        <v>17000</v>
      </c>
      <c r="I56" s="112">
        <v>13071.12</v>
      </c>
      <c r="J56" s="112">
        <f>I56/H56*100</f>
        <v>76.8889411764706</v>
      </c>
      <c r="K56" s="112">
        <f>I56/F56*100</f>
        <v>116.8420488066506</v>
      </c>
      <c r="L56" s="125">
        <f>I56/I82*100</f>
        <v>0.06946641996080029</v>
      </c>
    </row>
    <row r="57" spans="1:12" ht="12.75">
      <c r="A57" s="60"/>
      <c r="B57" s="115"/>
      <c r="C57" s="117"/>
      <c r="D57" s="117"/>
      <c r="E57" s="16" t="s">
        <v>96</v>
      </c>
      <c r="F57" s="110"/>
      <c r="G57" s="110"/>
      <c r="H57" s="110"/>
      <c r="I57" s="113"/>
      <c r="J57" s="113"/>
      <c r="K57" s="113"/>
      <c r="L57" s="179"/>
    </row>
    <row r="58" spans="1:12" ht="12.75">
      <c r="A58" s="60"/>
      <c r="B58" s="115"/>
      <c r="C58" s="117"/>
      <c r="D58" s="168"/>
      <c r="E58" s="18" t="s">
        <v>45</v>
      </c>
      <c r="F58" s="136"/>
      <c r="G58" s="136"/>
      <c r="H58" s="136"/>
      <c r="I58" s="135"/>
      <c r="J58" s="135"/>
      <c r="K58" s="135"/>
      <c r="L58" s="126"/>
    </row>
    <row r="59" spans="1:12" ht="12.75" hidden="1">
      <c r="A59" s="60"/>
      <c r="B59" s="115"/>
      <c r="C59" s="117"/>
      <c r="D59" s="11">
        <v>4610</v>
      </c>
      <c r="E59" s="15" t="s">
        <v>87</v>
      </c>
      <c r="F59" s="120">
        <v>0</v>
      </c>
      <c r="G59" s="120">
        <v>0</v>
      </c>
      <c r="H59" s="120">
        <v>0</v>
      </c>
      <c r="I59" s="112">
        <v>0</v>
      </c>
      <c r="J59" s="112">
        <v>0</v>
      </c>
      <c r="K59" s="112">
        <v>0</v>
      </c>
      <c r="L59" s="125">
        <f>I59/I82*100</f>
        <v>0</v>
      </c>
    </row>
    <row r="60" spans="1:12" ht="12.75" hidden="1">
      <c r="A60" s="60"/>
      <c r="B60" s="115"/>
      <c r="C60" s="117"/>
      <c r="D60" s="45"/>
      <c r="E60" s="18" t="s">
        <v>88</v>
      </c>
      <c r="F60" s="136"/>
      <c r="G60" s="136"/>
      <c r="H60" s="136"/>
      <c r="I60" s="135"/>
      <c r="J60" s="135"/>
      <c r="K60" s="135"/>
      <c r="L60" s="126"/>
    </row>
    <row r="61" spans="1:12" ht="12.75">
      <c r="A61" s="60"/>
      <c r="B61" s="142"/>
      <c r="C61" s="117"/>
      <c r="D61" s="10">
        <v>6060</v>
      </c>
      <c r="E61" s="15" t="s">
        <v>112</v>
      </c>
      <c r="F61" s="53">
        <v>11361</v>
      </c>
      <c r="G61" s="53">
        <v>20000</v>
      </c>
      <c r="H61" s="53">
        <v>26000</v>
      </c>
      <c r="I61" s="104">
        <v>22335.06</v>
      </c>
      <c r="J61" s="71">
        <f>I61/H61*100</f>
        <v>85.90407692307693</v>
      </c>
      <c r="K61" s="71">
        <f>I61/F61*100</f>
        <v>196.59413783997888</v>
      </c>
      <c r="L61" s="72">
        <f>I61/I82*100</f>
        <v>0.11869959558244987</v>
      </c>
    </row>
    <row r="62" spans="1:12" s="31" customFormat="1" ht="12.75">
      <c r="A62" s="41"/>
      <c r="B62" s="43">
        <v>757</v>
      </c>
      <c r="C62" s="161" t="s">
        <v>46</v>
      </c>
      <c r="D62" s="162"/>
      <c r="E62" s="163"/>
      <c r="F62" s="51">
        <f aca="true" t="shared" si="6" ref="F62:K62">F63</f>
        <v>397026</v>
      </c>
      <c r="G62" s="51">
        <f t="shared" si="6"/>
        <v>356900</v>
      </c>
      <c r="H62" s="51">
        <f t="shared" si="6"/>
        <v>356900</v>
      </c>
      <c r="I62" s="69">
        <f t="shared" si="6"/>
        <v>280453.13</v>
      </c>
      <c r="J62" s="69">
        <f>J63</f>
        <v>78.58031101148781</v>
      </c>
      <c r="K62" s="69">
        <f t="shared" si="6"/>
        <v>70.63847959579473</v>
      </c>
      <c r="L62" s="70">
        <f>I62/I82*100</f>
        <v>1.4904671449654596</v>
      </c>
    </row>
    <row r="63" spans="1:12" ht="12.75">
      <c r="A63" s="23"/>
      <c r="B63" s="114"/>
      <c r="C63" s="10">
        <v>75702</v>
      </c>
      <c r="D63" s="192" t="s">
        <v>47</v>
      </c>
      <c r="E63" s="193"/>
      <c r="F63" s="120">
        <f>F65</f>
        <v>397026</v>
      </c>
      <c r="G63" s="120">
        <f>G65</f>
        <v>356900</v>
      </c>
      <c r="H63" s="120">
        <f>H65</f>
        <v>356900</v>
      </c>
      <c r="I63" s="112">
        <f>I65</f>
        <v>280453.13</v>
      </c>
      <c r="J63" s="112">
        <f>J65</f>
        <v>78.58031101148781</v>
      </c>
      <c r="K63" s="112">
        <f>I63/F63*100</f>
        <v>70.63847959579473</v>
      </c>
      <c r="L63" s="125">
        <f>I63/I82*100</f>
        <v>1.4904671449654596</v>
      </c>
    </row>
    <row r="64" spans="1:12" ht="12.75">
      <c r="A64" s="23"/>
      <c r="B64" s="115"/>
      <c r="C64" s="6"/>
      <c r="D64" s="194" t="s">
        <v>111</v>
      </c>
      <c r="E64" s="195"/>
      <c r="F64" s="136"/>
      <c r="G64" s="136"/>
      <c r="H64" s="136"/>
      <c r="I64" s="135"/>
      <c r="J64" s="135"/>
      <c r="K64" s="135"/>
      <c r="L64" s="126"/>
    </row>
    <row r="65" spans="1:12" ht="12.75">
      <c r="A65" s="23"/>
      <c r="B65" s="115"/>
      <c r="C65" s="116"/>
      <c r="D65" s="9">
        <v>8070</v>
      </c>
      <c r="E65" s="17" t="s">
        <v>48</v>
      </c>
      <c r="F65" s="120">
        <v>397026</v>
      </c>
      <c r="G65" s="120">
        <v>356900</v>
      </c>
      <c r="H65" s="120">
        <v>356900</v>
      </c>
      <c r="I65" s="112">
        <v>280453.13</v>
      </c>
      <c r="J65" s="112">
        <f>I65/H65*100</f>
        <v>78.58031101148781</v>
      </c>
      <c r="K65" s="112">
        <f>I65/F65*100</f>
        <v>70.63847959579473</v>
      </c>
      <c r="L65" s="125">
        <f>I65/I82*100</f>
        <v>1.4904671449654596</v>
      </c>
    </row>
    <row r="66" spans="1:12" ht="12.75">
      <c r="A66" s="23"/>
      <c r="B66" s="115"/>
      <c r="C66" s="117"/>
      <c r="D66" s="117"/>
      <c r="E66" s="15" t="s">
        <v>49</v>
      </c>
      <c r="F66" s="110"/>
      <c r="G66" s="110"/>
      <c r="H66" s="110"/>
      <c r="I66" s="113"/>
      <c r="J66" s="113"/>
      <c r="K66" s="113"/>
      <c r="L66" s="179"/>
    </row>
    <row r="67" spans="1:12" ht="12.75">
      <c r="A67" s="23"/>
      <c r="B67" s="142"/>
      <c r="C67" s="117"/>
      <c r="D67" s="117"/>
      <c r="E67" s="15" t="s">
        <v>50</v>
      </c>
      <c r="F67" s="136"/>
      <c r="G67" s="110"/>
      <c r="H67" s="136"/>
      <c r="I67" s="135"/>
      <c r="J67" s="135"/>
      <c r="K67" s="135"/>
      <c r="L67" s="126"/>
    </row>
    <row r="68" spans="1:12" s="31" customFormat="1" ht="12.75">
      <c r="A68" s="41"/>
      <c r="B68" s="61">
        <v>758</v>
      </c>
      <c r="C68" s="161" t="s">
        <v>51</v>
      </c>
      <c r="D68" s="162"/>
      <c r="E68" s="163"/>
      <c r="F68" s="52">
        <f aca="true" t="shared" si="7" ref="F68:K68">F69</f>
        <v>0</v>
      </c>
      <c r="G68" s="52">
        <f t="shared" si="7"/>
        <v>457242</v>
      </c>
      <c r="H68" s="51">
        <f t="shared" si="7"/>
        <v>0</v>
      </c>
      <c r="I68" s="102">
        <f t="shared" si="7"/>
        <v>0</v>
      </c>
      <c r="J68" s="69">
        <f t="shared" si="7"/>
        <v>0</v>
      </c>
      <c r="K68" s="69">
        <f t="shared" si="7"/>
        <v>0</v>
      </c>
      <c r="L68" s="70">
        <f>I68/I82*100</f>
        <v>0</v>
      </c>
    </row>
    <row r="69" spans="1:12" ht="12.75">
      <c r="A69" s="23"/>
      <c r="B69" s="114"/>
      <c r="C69" s="10">
        <v>75818</v>
      </c>
      <c r="D69" s="190" t="s">
        <v>52</v>
      </c>
      <c r="E69" s="191"/>
      <c r="F69" s="54">
        <f>F70</f>
        <v>0</v>
      </c>
      <c r="G69" s="54">
        <f>G70</f>
        <v>457242</v>
      </c>
      <c r="H69" s="54">
        <f>H70</f>
        <v>0</v>
      </c>
      <c r="I69" s="71">
        <f>I70</f>
        <v>0</v>
      </c>
      <c r="J69" s="71">
        <v>0</v>
      </c>
      <c r="K69" s="81">
        <v>0</v>
      </c>
      <c r="L69" s="72">
        <f>I69/I82*100</f>
        <v>0</v>
      </c>
    </row>
    <row r="70" spans="1:12" ht="12.75">
      <c r="A70" s="23"/>
      <c r="B70" s="142"/>
      <c r="C70" s="4"/>
      <c r="D70" s="4">
        <v>4810</v>
      </c>
      <c r="E70" s="20" t="s">
        <v>52</v>
      </c>
      <c r="F70" s="54">
        <v>0</v>
      </c>
      <c r="G70" s="53">
        <v>457242</v>
      </c>
      <c r="H70" s="53">
        <v>0</v>
      </c>
      <c r="I70" s="104">
        <v>0</v>
      </c>
      <c r="J70" s="71">
        <v>0</v>
      </c>
      <c r="K70" s="81">
        <v>0</v>
      </c>
      <c r="L70" s="72">
        <f>I70/I82*100</f>
        <v>0</v>
      </c>
    </row>
    <row r="71" spans="1:12" s="31" customFormat="1" ht="12.75">
      <c r="A71" s="41"/>
      <c r="B71" s="62">
        <v>900</v>
      </c>
      <c r="C71" s="187" t="s">
        <v>53</v>
      </c>
      <c r="D71" s="188"/>
      <c r="E71" s="189"/>
      <c r="F71" s="186">
        <f aca="true" t="shared" si="8" ref="F71:K71">F73</f>
        <v>767307</v>
      </c>
      <c r="G71" s="186">
        <f t="shared" si="8"/>
        <v>175883910</v>
      </c>
      <c r="H71" s="186">
        <f t="shared" si="8"/>
        <v>20805422</v>
      </c>
      <c r="I71" s="182">
        <f t="shared" si="8"/>
        <v>16943761.16</v>
      </c>
      <c r="J71" s="182">
        <f t="shared" si="8"/>
        <v>81.4391611955768</v>
      </c>
      <c r="K71" s="182">
        <f t="shared" si="8"/>
        <v>2208.211466857464</v>
      </c>
      <c r="L71" s="180">
        <f>I71/I82*100</f>
        <v>90.04755739799319</v>
      </c>
    </row>
    <row r="72" spans="1:12" s="31" customFormat="1" ht="12.75">
      <c r="A72" s="41"/>
      <c r="B72" s="44"/>
      <c r="C72" s="153" t="s">
        <v>54</v>
      </c>
      <c r="D72" s="154"/>
      <c r="E72" s="155"/>
      <c r="F72" s="139"/>
      <c r="G72" s="139"/>
      <c r="H72" s="139"/>
      <c r="I72" s="141"/>
      <c r="J72" s="141"/>
      <c r="K72" s="141"/>
      <c r="L72" s="181"/>
    </row>
    <row r="73" spans="1:12" ht="12.75">
      <c r="A73" s="23"/>
      <c r="B73" s="114"/>
      <c r="C73" s="6">
        <v>90001</v>
      </c>
      <c r="D73" s="190" t="s">
        <v>55</v>
      </c>
      <c r="E73" s="191"/>
      <c r="F73" s="49">
        <f>SUM(F74,F75,F76,F78,F80)</f>
        <v>767307</v>
      </c>
      <c r="G73" s="49">
        <f>SUM(G74,G75,G76,G78,G80)</f>
        <v>175883910</v>
      </c>
      <c r="H73" s="49">
        <f>SUM(H74,H75,H76,H78,H80)</f>
        <v>20805422</v>
      </c>
      <c r="I73" s="101">
        <f>SUM(I74,I75,I76,I78,I80)</f>
        <v>16943761.16</v>
      </c>
      <c r="J73" s="71">
        <f>I73/H73*100</f>
        <v>81.4391611955768</v>
      </c>
      <c r="K73" s="81">
        <f>I73/F73*100</f>
        <v>2208.211466857464</v>
      </c>
      <c r="L73" s="72">
        <f>I73/I82*100</f>
        <v>90.04755739799319</v>
      </c>
    </row>
    <row r="74" spans="1:12" ht="12.75">
      <c r="A74" s="23"/>
      <c r="B74" s="115"/>
      <c r="C74" s="116"/>
      <c r="D74" s="4">
        <v>4510</v>
      </c>
      <c r="E74" s="20" t="s">
        <v>56</v>
      </c>
      <c r="F74" s="54">
        <v>200001</v>
      </c>
      <c r="G74" s="53">
        <v>0</v>
      </c>
      <c r="H74" s="53">
        <v>0</v>
      </c>
      <c r="I74" s="71">
        <v>0</v>
      </c>
      <c r="J74" s="71">
        <v>0</v>
      </c>
      <c r="K74" s="81">
        <f>I74/F74*100</f>
        <v>0</v>
      </c>
      <c r="L74" s="72">
        <f>I74/I82*100</f>
        <v>0</v>
      </c>
    </row>
    <row r="75" spans="1:12" ht="12.75">
      <c r="A75" s="23"/>
      <c r="B75" s="115"/>
      <c r="C75" s="117"/>
      <c r="D75" s="8">
        <v>4580</v>
      </c>
      <c r="E75" s="16" t="s">
        <v>44</v>
      </c>
      <c r="F75" s="80">
        <v>188979</v>
      </c>
      <c r="G75" s="55">
        <v>0</v>
      </c>
      <c r="H75" s="55">
        <v>0</v>
      </c>
      <c r="I75" s="106">
        <v>0</v>
      </c>
      <c r="J75" s="71">
        <v>0</v>
      </c>
      <c r="K75" s="81">
        <f>I75/F75*100</f>
        <v>0</v>
      </c>
      <c r="L75" s="72">
        <f>I75/I82*100</f>
        <v>0</v>
      </c>
    </row>
    <row r="76" spans="1:12" ht="12.75">
      <c r="A76" s="23"/>
      <c r="B76" s="115"/>
      <c r="C76" s="117"/>
      <c r="D76" s="9">
        <v>6050</v>
      </c>
      <c r="E76" s="17" t="s">
        <v>57</v>
      </c>
      <c r="F76" s="120">
        <v>378327</v>
      </c>
      <c r="G76" s="120">
        <v>264180</v>
      </c>
      <c r="H76" s="120">
        <v>210180</v>
      </c>
      <c r="I76" s="112">
        <v>157669</v>
      </c>
      <c r="J76" s="112">
        <f>I76/H76*100</f>
        <v>75.01617661052431</v>
      </c>
      <c r="K76" s="112">
        <f>I76/F76*100</f>
        <v>41.67532319924298</v>
      </c>
      <c r="L76" s="125">
        <f>I76/I82*100</f>
        <v>0.837931330199663</v>
      </c>
    </row>
    <row r="77" spans="1:12" ht="12.75">
      <c r="A77" s="23"/>
      <c r="B77" s="115"/>
      <c r="C77" s="117"/>
      <c r="D77" s="12"/>
      <c r="E77" s="16" t="s">
        <v>58</v>
      </c>
      <c r="F77" s="136"/>
      <c r="G77" s="136"/>
      <c r="H77" s="136"/>
      <c r="I77" s="135"/>
      <c r="J77" s="135"/>
      <c r="K77" s="135"/>
      <c r="L77" s="126"/>
    </row>
    <row r="78" spans="1:12" ht="12.75">
      <c r="A78" s="23"/>
      <c r="B78" s="115"/>
      <c r="C78" s="117"/>
      <c r="D78" s="9">
        <v>6058</v>
      </c>
      <c r="E78" s="17" t="s">
        <v>57</v>
      </c>
      <c r="F78" s="120">
        <v>0</v>
      </c>
      <c r="G78" s="120">
        <v>90552977</v>
      </c>
      <c r="H78" s="120">
        <v>11300000</v>
      </c>
      <c r="I78" s="112">
        <v>10011044.47</v>
      </c>
      <c r="J78" s="112">
        <f>I78/H78*100</f>
        <v>88.59331389380532</v>
      </c>
      <c r="K78" s="112">
        <v>0</v>
      </c>
      <c r="L78" s="125">
        <f>I78/I82*100</f>
        <v>53.203659625132914</v>
      </c>
    </row>
    <row r="79" spans="1:12" ht="12.75">
      <c r="A79" s="23"/>
      <c r="B79" s="115"/>
      <c r="C79" s="117"/>
      <c r="D79" s="12"/>
      <c r="E79" s="19" t="s">
        <v>58</v>
      </c>
      <c r="F79" s="136"/>
      <c r="G79" s="136"/>
      <c r="H79" s="136"/>
      <c r="I79" s="135"/>
      <c r="J79" s="135"/>
      <c r="K79" s="135"/>
      <c r="L79" s="126"/>
    </row>
    <row r="80" spans="1:12" ht="12.75">
      <c r="A80" s="23"/>
      <c r="B80" s="115"/>
      <c r="C80" s="117"/>
      <c r="D80" s="9">
        <v>6059</v>
      </c>
      <c r="E80" s="17" t="s">
        <v>57</v>
      </c>
      <c r="F80" s="120">
        <v>0</v>
      </c>
      <c r="G80" s="120">
        <v>85066753</v>
      </c>
      <c r="H80" s="120">
        <v>9295242</v>
      </c>
      <c r="I80" s="112">
        <v>6775047.69</v>
      </c>
      <c r="J80" s="112">
        <f>I80/H80*100</f>
        <v>72.88726522666113</v>
      </c>
      <c r="K80" s="112">
        <v>0</v>
      </c>
      <c r="L80" s="125">
        <f>I80/I82*100</f>
        <v>36.0059664426606</v>
      </c>
    </row>
    <row r="81" spans="1:12" ht="13.5" thickBot="1">
      <c r="A81" s="23"/>
      <c r="B81" s="115"/>
      <c r="C81" s="117"/>
      <c r="D81" s="12"/>
      <c r="E81" s="19" t="s">
        <v>58</v>
      </c>
      <c r="F81" s="136"/>
      <c r="G81" s="136"/>
      <c r="H81" s="136"/>
      <c r="I81" s="135"/>
      <c r="J81" s="135"/>
      <c r="K81" s="135"/>
      <c r="L81" s="178"/>
    </row>
    <row r="82" spans="1:13" ht="16.5" thickBot="1">
      <c r="A82" s="23"/>
      <c r="B82" s="144" t="s">
        <v>59</v>
      </c>
      <c r="C82" s="144"/>
      <c r="D82" s="144"/>
      <c r="E82" s="144"/>
      <c r="F82" s="82">
        <f>SUM(F11,F15,F62,F68,F71)</f>
        <v>2517747</v>
      </c>
      <c r="G82" s="83">
        <f>SUM(G11,G15,G62,G68,G71)</f>
        <v>178195702</v>
      </c>
      <c r="H82" s="84">
        <f>SUM(H11,H15,H62,H68,H71)</f>
        <v>22891972</v>
      </c>
      <c r="I82" s="107">
        <f>SUM(I11,I15,I62,I68,I71)</f>
        <v>18816458.380000003</v>
      </c>
      <c r="J82" s="85">
        <f>I82/H82*100</f>
        <v>82.1967560505491</v>
      </c>
      <c r="K82" s="86">
        <f>I82/F82*100</f>
        <v>747.3530255422805</v>
      </c>
      <c r="L82" s="87">
        <f>SUM(L11,L15,L62,L68,L71)</f>
        <v>100</v>
      </c>
      <c r="M82" s="60"/>
    </row>
    <row r="83" spans="10:11" ht="12.75">
      <c r="J83" s="26"/>
      <c r="K83" s="26"/>
    </row>
  </sheetData>
  <mergeCells count="104">
    <mergeCell ref="J59:J60"/>
    <mergeCell ref="K59:K60"/>
    <mergeCell ref="F59:F60"/>
    <mergeCell ref="G59:G60"/>
    <mergeCell ref="H59:H60"/>
    <mergeCell ref="I59:I60"/>
    <mergeCell ref="K63:K64"/>
    <mergeCell ref="C62:E62"/>
    <mergeCell ref="D63:E63"/>
    <mergeCell ref="D64:E64"/>
    <mergeCell ref="F63:F64"/>
    <mergeCell ref="G63:G64"/>
    <mergeCell ref="H63:H64"/>
    <mergeCell ref="I63:I64"/>
    <mergeCell ref="J63:J64"/>
    <mergeCell ref="K56:K58"/>
    <mergeCell ref="G25:G26"/>
    <mergeCell ref="H25:H26"/>
    <mergeCell ref="I25:I26"/>
    <mergeCell ref="H53:H54"/>
    <mergeCell ref="I53:I54"/>
    <mergeCell ref="G53:G54"/>
    <mergeCell ref="K17:K18"/>
    <mergeCell ref="K25:K26"/>
    <mergeCell ref="K53:K54"/>
    <mergeCell ref="D34:D47"/>
    <mergeCell ref="D27:D31"/>
    <mergeCell ref="F25:F26"/>
    <mergeCell ref="F17:F18"/>
    <mergeCell ref="G17:G18"/>
    <mergeCell ref="H17:H18"/>
    <mergeCell ref="I17:I18"/>
    <mergeCell ref="F53:F54"/>
    <mergeCell ref="D57:D58"/>
    <mergeCell ref="J17:J18"/>
    <mergeCell ref="J25:J26"/>
    <mergeCell ref="J53:J54"/>
    <mergeCell ref="J56:J58"/>
    <mergeCell ref="F56:F58"/>
    <mergeCell ref="G56:G58"/>
    <mergeCell ref="H56:H58"/>
    <mergeCell ref="I56:I58"/>
    <mergeCell ref="B82:E82"/>
    <mergeCell ref="C68:E68"/>
    <mergeCell ref="D69:E69"/>
    <mergeCell ref="D73:E73"/>
    <mergeCell ref="B69:B70"/>
    <mergeCell ref="C74:C81"/>
    <mergeCell ref="C72:E72"/>
    <mergeCell ref="B73:B81"/>
    <mergeCell ref="I78:I79"/>
    <mergeCell ref="F76:F77"/>
    <mergeCell ref="G65:G67"/>
    <mergeCell ref="H71:H72"/>
    <mergeCell ref="H65:H67"/>
    <mergeCell ref="F71:F72"/>
    <mergeCell ref="I65:I67"/>
    <mergeCell ref="I71:I72"/>
    <mergeCell ref="G76:G77"/>
    <mergeCell ref="H76:H77"/>
    <mergeCell ref="I76:I77"/>
    <mergeCell ref="G71:G72"/>
    <mergeCell ref="D16:E16"/>
    <mergeCell ref="B12:B14"/>
    <mergeCell ref="C13:C14"/>
    <mergeCell ref="C71:E71"/>
    <mergeCell ref="D66:D67"/>
    <mergeCell ref="C65:C67"/>
    <mergeCell ref="B63:B67"/>
    <mergeCell ref="B16:B61"/>
    <mergeCell ref="C17:C61"/>
    <mergeCell ref="B7:B9"/>
    <mergeCell ref="C11:E11"/>
    <mergeCell ref="D12:E12"/>
    <mergeCell ref="C15:E15"/>
    <mergeCell ref="F80:F81"/>
    <mergeCell ref="G80:G81"/>
    <mergeCell ref="H80:H81"/>
    <mergeCell ref="I80:I81"/>
    <mergeCell ref="F78:F79"/>
    <mergeCell ref="K65:K67"/>
    <mergeCell ref="J71:J72"/>
    <mergeCell ref="K71:K72"/>
    <mergeCell ref="J76:J77"/>
    <mergeCell ref="K76:K77"/>
    <mergeCell ref="J65:J67"/>
    <mergeCell ref="G78:G79"/>
    <mergeCell ref="H78:H79"/>
    <mergeCell ref="F65:F67"/>
    <mergeCell ref="J80:J81"/>
    <mergeCell ref="J78:J79"/>
    <mergeCell ref="K80:K81"/>
    <mergeCell ref="K78:K79"/>
    <mergeCell ref="L17:L18"/>
    <mergeCell ref="L25:L26"/>
    <mergeCell ref="L53:L54"/>
    <mergeCell ref="L56:L58"/>
    <mergeCell ref="L78:L79"/>
    <mergeCell ref="L80:L81"/>
    <mergeCell ref="L63:L64"/>
    <mergeCell ref="L59:L60"/>
    <mergeCell ref="L65:L67"/>
    <mergeCell ref="L76:L77"/>
    <mergeCell ref="L71:L72"/>
  </mergeCells>
  <printOptions/>
  <pageMargins left="0.28" right="0.27" top="0.55" bottom="0.55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2007-03-13T09:13:21Z</cp:lastPrinted>
  <dcterms:created xsi:type="dcterms:W3CDTF">1997-02-26T13:46:56Z</dcterms:created>
  <dcterms:modified xsi:type="dcterms:W3CDTF">2007-03-20T12:53:48Z</dcterms:modified>
  <cp:category/>
  <cp:version/>
  <cp:contentType/>
  <cp:contentStatus/>
</cp:coreProperties>
</file>