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<sst xmlns="http://schemas.openxmlformats.org/spreadsheetml/2006/main" count="184" uniqueCount="132">
  <si>
    <t>DZIAŁ</t>
  </si>
  <si>
    <t>PARA</t>
  </si>
  <si>
    <t>PLAN</t>
  </si>
  <si>
    <t>GRAF</t>
  </si>
  <si>
    <t>GOSPODARKA MIESZKANIOWA</t>
  </si>
  <si>
    <t>GOSPODARKA GRUNTAMI I NIERUCHOMOŚCIAMI</t>
  </si>
  <si>
    <t>ZAKUP USŁUG POZOSTAŁYCH</t>
  </si>
  <si>
    <t>PODATEK OD NIERUCHOMOSCI</t>
  </si>
  <si>
    <t>ADMINISTRACJA PUBLICZNA</t>
  </si>
  <si>
    <t>POZOSTAŁA DZIAŁALNOŚĆ</t>
  </si>
  <si>
    <t xml:space="preserve">NAGRODY I WYDATKI OSOBOWE </t>
  </si>
  <si>
    <t>NIEZALICZONE DO WYNAGRODZEŃ</t>
  </si>
  <si>
    <t>RÓŻNE WYDATKI NA RZECZ OSÓB FIZYCZNYCH</t>
  </si>
  <si>
    <t>DODATKOWE WYNAGRODZENIE ROCZNE</t>
  </si>
  <si>
    <t>SKŁADKI NA UBEZPIECZENIE SPOŁECZNE</t>
  </si>
  <si>
    <t>SKŁADKI NA FUNDUSZ PRACY</t>
  </si>
  <si>
    <t>WYNAGRODZENIA BEZOSOBOWE</t>
  </si>
  <si>
    <t>ZAKUP MATERIAŁÓW I WYPOSAŻENIA</t>
  </si>
  <si>
    <t>paliwo</t>
  </si>
  <si>
    <t>inne zakupy do samochodu</t>
  </si>
  <si>
    <t>materiały biurowe</t>
  </si>
  <si>
    <t>prasa, dzienniki ustaw</t>
  </si>
  <si>
    <t>pozostałe materiały</t>
  </si>
  <si>
    <t>ZAKUP USŁUG REMONTOWYCH</t>
  </si>
  <si>
    <t>raty leasingowe</t>
  </si>
  <si>
    <t>szkolenia</t>
  </si>
  <si>
    <t>telefonia komórkowa</t>
  </si>
  <si>
    <t>telefonia  stacjonarna</t>
  </si>
  <si>
    <t>obsługa prawna</t>
  </si>
  <si>
    <t>koszty reklamy (ogłoszenia prasowe)</t>
  </si>
  <si>
    <t>obsługa informatyczna</t>
  </si>
  <si>
    <t>prowizje bankowe</t>
  </si>
  <si>
    <t>usługi pocztowe</t>
  </si>
  <si>
    <t>czynsz za najem pomieszczeń plus media</t>
  </si>
  <si>
    <t>tłumaczenia</t>
  </si>
  <si>
    <t>opłaty radiofoniczne</t>
  </si>
  <si>
    <t>inne zakupy usługi pozostałe</t>
  </si>
  <si>
    <t>OPŁATY ZA USŁUGI INTERNETOWE</t>
  </si>
  <si>
    <t>PODRÓŻE SŁUZBOWE KRAJOWE</t>
  </si>
  <si>
    <t>PODRÓŻE ZAGRANICZNE</t>
  </si>
  <si>
    <t>RÓŻNE OPŁATY I SKŁADKI (OC i AC sam. Służb)</t>
  </si>
  <si>
    <t>ODPISY NA ZFŚS</t>
  </si>
  <si>
    <t>POZOSTAŁE PODATKI NA RZECZ BUDZETU</t>
  </si>
  <si>
    <t>PAŃSTWA</t>
  </si>
  <si>
    <t>POZOSTAŁE ODSETKI</t>
  </si>
  <si>
    <t>OBSŁUGA DŁUGU PUBLICZNEGO</t>
  </si>
  <si>
    <t>OBSŁUGA PAPIERÓW WARTOSCIOWYCH,</t>
  </si>
  <si>
    <t>ODSETKI I DYSKONTO OD KRAJOWYCH</t>
  </si>
  <si>
    <t>SKARBOWYCH PAPIERÓW WARTOSCIOWYCH</t>
  </si>
  <si>
    <t>ORAZ OD KRAJOWYCH POZYCZEK I KREDYTÓW</t>
  </si>
  <si>
    <t>RÓŻNE ROZLICZENIA</t>
  </si>
  <si>
    <t>REZERWY OGÓLNE I CELOWE</t>
  </si>
  <si>
    <t>GOSPODARKA KOMUNALNA I OCHRONA</t>
  </si>
  <si>
    <t>ŚRODOWISKA</t>
  </si>
  <si>
    <t>GOSPODARKA SCIEKOWA I OCHRONA WÓD</t>
  </si>
  <si>
    <t>OPŁATY NA RZECZ BUDZETU PAŃSTWA</t>
  </si>
  <si>
    <t>WYDATKI INWESTYCYJNE JEDNOSTEK</t>
  </si>
  <si>
    <t>BUDŻETOWYCH</t>
  </si>
  <si>
    <t xml:space="preserve">OGÓŁEM WYDATKI </t>
  </si>
  <si>
    <t>ROZ</t>
  </si>
  <si>
    <t>WYSZCZEGÓLNIENIE</t>
  </si>
  <si>
    <t>WYKONA</t>
  </si>
  <si>
    <t>NIE</t>
  </si>
  <si>
    <t>%</t>
  </si>
  <si>
    <t>GOSPODARKA GRUNTAMI</t>
  </si>
  <si>
    <t>I NIERUCHOMOSCIAMI</t>
  </si>
  <si>
    <t>WPŁYWY ZE SPRZEDAŻY</t>
  </si>
  <si>
    <t>SKŁADNIKÓW MAJĄTKOWYCH</t>
  </si>
  <si>
    <t>WPŁYWY Z RÓŻNYCH DOCHODÓW</t>
  </si>
  <si>
    <t>GOSPODARKA KOMUNALNA</t>
  </si>
  <si>
    <t>I OCHRONA ŚRODOWISKA</t>
  </si>
  <si>
    <t>GOSPODARKA ŚCIEKOWA I OCHRONA WÓD</t>
  </si>
  <si>
    <t>DOCHODY Z NAJMU I DZIERZAWY</t>
  </si>
  <si>
    <t>PAŃSTWA, JST LUB INNYCH JEDNOSTEK</t>
  </si>
  <si>
    <t>ZALICZANYCH DO SEKTORA FINANSÓW</t>
  </si>
  <si>
    <t>PUBLICZNYCH ORAZ INNYCH UMÓW</t>
  </si>
  <si>
    <t>O PODOBNYM CHARAKTERZE</t>
  </si>
  <si>
    <t xml:space="preserve">ŚRODKI NA DOFINANSOWANIE WŁASNYCH </t>
  </si>
  <si>
    <t xml:space="preserve">INWESTYCJI GMIN (ZWIĄZKÓW GMIN), </t>
  </si>
  <si>
    <t>POZYSKANE Z INNYCH ŹRÓDEŁ</t>
  </si>
  <si>
    <t>RAZEM DOCHODY</t>
  </si>
  <si>
    <t>0970</t>
  </si>
  <si>
    <t>0920</t>
  </si>
  <si>
    <t>2900</t>
  </si>
  <si>
    <t>0750</t>
  </si>
  <si>
    <t>KOSZTY POSTĘPOWANIA SĄDOWEGO</t>
  </si>
  <si>
    <t>I PROKURATORSKIEGO</t>
  </si>
  <si>
    <t>0929</t>
  </si>
  <si>
    <t>6298</t>
  </si>
  <si>
    <t>0870</t>
  </si>
  <si>
    <t>WPŁATY GMIN I POWIATÓW NA RZECZ INNYCH</t>
  </si>
  <si>
    <t>JST ORAZ ZWIĄZKÓW GMIN NA DOFINANSOWA-</t>
  </si>
  <si>
    <t>NIE ZADAŃ BIEŻĄCYCH</t>
  </si>
  <si>
    <t xml:space="preserve">KARY I ODSZKODOWANIA WYPŁACANE NA </t>
  </si>
  <si>
    <t>RZECZ OSÓB PRAWNYCH I INNYCH JEDNOSTEK</t>
  </si>
  <si>
    <t>przegląd samochodu służbowego i inne</t>
  </si>
  <si>
    <t>WYNAGRODZENIA OSOBOWE PRACOWNIKÓW</t>
  </si>
  <si>
    <t>wg uchwały</t>
  </si>
  <si>
    <t xml:space="preserve">po zmianach </t>
  </si>
  <si>
    <t>8 : 7</t>
  </si>
  <si>
    <t>8 : 5</t>
  </si>
  <si>
    <t xml:space="preserve">ogółem </t>
  </si>
  <si>
    <t>% udzial</t>
  </si>
  <si>
    <t>w wydatkach</t>
  </si>
  <si>
    <t>w dochodach</t>
  </si>
  <si>
    <t>/zł/</t>
  </si>
  <si>
    <t xml:space="preserve">SKŁADNIKÓW MAJĄTKOWYCH SKARBU </t>
  </si>
  <si>
    <t>POWIATÓW, SAMORZĄDÓW WOJEWÓDZTW,</t>
  </si>
  <si>
    <t>KREDYTÓW I POŻYCZEK JST</t>
  </si>
  <si>
    <t>WYDATKI NA ZAKUPY INWESTYCYJNE</t>
  </si>
  <si>
    <t xml:space="preserve">ZAKUP USŁUG POZOSTAŁYCH </t>
  </si>
  <si>
    <t>za 2006 rok</t>
  </si>
  <si>
    <t>na 2007r</t>
  </si>
  <si>
    <t>za 2007r</t>
  </si>
  <si>
    <t>ZAKUP USŁUG ZDROWOTNYCH</t>
  </si>
  <si>
    <t>OPŁATY Z TYT. TELEFONII KOM.</t>
  </si>
  <si>
    <t>OPŁATY Z TYT. TELEFONII STAC..</t>
  </si>
  <si>
    <t>ZAKUP USŁUG OBEJM. TŁUMACZENIA</t>
  </si>
  <si>
    <t>OPŁATY ZA ADMINISDTROWANIE BUDYNKI</t>
  </si>
  <si>
    <t>SZKOLENIA PRACOWNIKÓW</t>
  </si>
  <si>
    <t>ZAKUP MATER. PAPIERN DO SPRZ.DRUKARSK.</t>
  </si>
  <si>
    <t>ZAKUP AKCESORIÓW KOMPUTEROWYCH</t>
  </si>
  <si>
    <t>PODATEK DOCH. OD OSÓB PRAWNYCH</t>
  </si>
  <si>
    <t>WPŁYWY Z RÓZNYCH DOCHODÓW</t>
  </si>
  <si>
    <t>0770</t>
  </si>
  <si>
    <t>OPŁATY Z TYT. NABYCIA PRAWA WŁASNOŚC</t>
  </si>
  <si>
    <t>INFORMACJA O WYKONANIU WYDATKÓW BUDŻETU WZWiK ZA 2007 ROK</t>
  </si>
  <si>
    <t>INFORMACJA O WYKONANIU DOCHODÓW BUDŻETU WZWiK ZA 2007 ROK</t>
  </si>
  <si>
    <t xml:space="preserve">DO UCHWAŁY NR 1/XV/2008 </t>
  </si>
  <si>
    <t>ZARZĄDU WZWiK z dnia 20.03.2008r</t>
  </si>
  <si>
    <t>Załącznik  Nr  2 DO UCHWAŁY Zarządu  Nr 1/XV/2008r z dnia 20.03.2008r</t>
  </si>
  <si>
    <t>ZAŁĄCZNIK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</si>
</sst>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2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2" fillId="2" borderId="5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6" fontId="1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2" fillId="2" borderId="5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8" xfId="0" applyFont="1" applyFill="1" applyBorder="1" applyAlignment="1">
      <alignment/>
    </xf>
    <xf numFmtId="4" fontId="0" fillId="0" borderId="23" xfId="0" applyNumberFormat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46" fontId="9" fillId="0" borderId="11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4" fontId="3" fillId="2" borderId="16" xfId="0" applyNumberFormat="1" applyFont="1" applyFill="1" applyBorder="1" applyAlignment="1">
      <alignment/>
    </xf>
    <xf numFmtId="4" fontId="3" fillId="2" borderId="25" xfId="0" applyNumberFormat="1" applyFont="1" applyFill="1" applyBorder="1" applyAlignment="1">
      <alignment/>
    </xf>
    <xf numFmtId="4" fontId="3" fillId="2" borderId="29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3" fontId="9" fillId="0" borderId="4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3" fillId="2" borderId="16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30" xfId="0" applyNumberFormat="1" applyFont="1" applyFill="1" applyBorder="1" applyAlignment="1">
      <alignment/>
    </xf>
    <xf numFmtId="4" fontId="3" fillId="2" borderId="3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Border="1" applyAlignment="1">
      <alignment/>
    </xf>
    <xf numFmtId="0" fontId="9" fillId="0" borderId="6" xfId="0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5" xfId="0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0" fontId="9" fillId="0" borderId="6" xfId="0" applyFont="1" applyBorder="1" applyAlignment="1">
      <alignment horizontal="right"/>
    </xf>
    <xf numFmtId="4" fontId="3" fillId="2" borderId="34" xfId="0" applyNumberFormat="1" applyFont="1" applyFill="1" applyBorder="1" applyAlignment="1">
      <alignment/>
    </xf>
    <xf numFmtId="0" fontId="3" fillId="2" borderId="37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44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3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2" borderId="6" xfId="0" applyNumberFormat="1" applyFont="1" applyFill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6" xfId="0" applyNumberFormat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" fontId="2" fillId="2" borderId="6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2" fillId="2" borderId="3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4" fontId="0" fillId="0" borderId="41" xfId="0" applyNumberFormat="1" applyBorder="1" applyAlignment="1">
      <alignment horizontal="right"/>
    </xf>
    <xf numFmtId="4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4" fontId="0" fillId="0" borderId="54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1" fillId="0" borderId="54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2" fillId="2" borderId="54" xfId="0" applyNumberFormat="1" applyFont="1" applyFill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0" fillId="0" borderId="54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4" fontId="9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4" fontId="9" fillId="0" borderId="32" xfId="0" applyNumberFormat="1" applyFont="1" applyBorder="1" applyAlignment="1">
      <alignment/>
    </xf>
    <xf numFmtId="4" fontId="9" fillId="0" borderId="36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3" fillId="2" borderId="36" xfId="0" applyNumberFormat="1" applyFont="1" applyFill="1" applyBorder="1" applyAlignment="1">
      <alignment/>
    </xf>
    <xf numFmtId="4" fontId="3" fillId="2" borderId="25" xfId="0" applyNumberFormat="1" applyFont="1" applyFill="1" applyBorder="1" applyAlignment="1">
      <alignment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3" fillId="2" borderId="33" xfId="0" applyNumberFormat="1" applyFont="1" applyFill="1" applyBorder="1" applyAlignment="1">
      <alignment/>
    </xf>
    <xf numFmtId="4" fontId="3" fillId="2" borderId="3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.12109375" style="0" customWidth="1"/>
    <col min="2" max="2" width="5.375" style="0" customWidth="1"/>
    <col min="3" max="3" width="5.875" style="0" customWidth="1"/>
    <col min="4" max="4" width="14.375" style="0" customWidth="1"/>
    <col min="5" max="5" width="41.625" style="0" customWidth="1"/>
    <col min="6" max="6" width="14.00390625" style="0" customWidth="1"/>
    <col min="7" max="7" width="12.00390625" style="0" customWidth="1"/>
    <col min="8" max="8" width="11.625" style="80" customWidth="1"/>
    <col min="9" max="9" width="13.875" style="0" customWidth="1"/>
    <col min="10" max="10" width="10.375" style="0" customWidth="1"/>
    <col min="11" max="12" width="11.375" style="0" customWidth="1"/>
  </cols>
  <sheetData>
    <row r="1" spans="2:8" ht="12.75">
      <c r="B1" t="s">
        <v>131</v>
      </c>
      <c r="H1" s="78"/>
    </row>
    <row r="2" spans="2:8" ht="12.75">
      <c r="B2" t="s">
        <v>128</v>
      </c>
      <c r="E2" t="s">
        <v>129</v>
      </c>
      <c r="H2" s="78"/>
    </row>
    <row r="3" ht="5.25" customHeight="1">
      <c r="H3" s="78"/>
    </row>
    <row r="4" spans="2:12" ht="15.75">
      <c r="B4" s="13"/>
      <c r="C4" s="13" t="s">
        <v>127</v>
      </c>
      <c r="D4" s="13"/>
      <c r="E4" s="13"/>
      <c r="F4" s="13"/>
      <c r="G4" s="13"/>
      <c r="H4" s="13"/>
      <c r="I4" s="21"/>
      <c r="J4" s="13"/>
      <c r="K4" s="13"/>
      <c r="L4" s="54" t="s">
        <v>105</v>
      </c>
    </row>
    <row r="5" spans="2:11" ht="4.5" customHeight="1" thickBot="1">
      <c r="B5" s="15"/>
      <c r="C5" s="15"/>
      <c r="D5" s="15"/>
      <c r="E5" s="15"/>
      <c r="F5" s="15"/>
      <c r="G5" s="15"/>
      <c r="H5" s="79"/>
      <c r="I5" s="15"/>
      <c r="J5" s="15"/>
      <c r="K5" s="15"/>
    </row>
    <row r="6" spans="1:12" ht="12.75">
      <c r="A6" s="14"/>
      <c r="B6" s="195" t="s">
        <v>0</v>
      </c>
      <c r="C6" s="1" t="s">
        <v>59</v>
      </c>
      <c r="D6" s="2" t="s">
        <v>1</v>
      </c>
      <c r="E6" s="1"/>
      <c r="F6" s="1" t="s">
        <v>61</v>
      </c>
      <c r="G6" s="1" t="s">
        <v>2</v>
      </c>
      <c r="H6" s="1" t="s">
        <v>2</v>
      </c>
      <c r="I6" s="2" t="s">
        <v>61</v>
      </c>
      <c r="J6" s="2" t="s">
        <v>63</v>
      </c>
      <c r="K6" s="34" t="s">
        <v>63</v>
      </c>
      <c r="L6" s="47" t="s">
        <v>102</v>
      </c>
    </row>
    <row r="7" spans="1:12" ht="12.75">
      <c r="A7" s="14"/>
      <c r="B7" s="196"/>
      <c r="C7" s="12" t="s">
        <v>0</v>
      </c>
      <c r="D7" s="2" t="s">
        <v>3</v>
      </c>
      <c r="E7" s="3" t="s">
        <v>60</v>
      </c>
      <c r="F7" s="1" t="s">
        <v>62</v>
      </c>
      <c r="G7" s="1" t="s">
        <v>97</v>
      </c>
      <c r="H7" s="1" t="s">
        <v>98</v>
      </c>
      <c r="I7" s="2" t="s">
        <v>62</v>
      </c>
      <c r="J7" s="52" t="s">
        <v>99</v>
      </c>
      <c r="K7" s="53" t="s">
        <v>100</v>
      </c>
      <c r="L7" s="48" t="s">
        <v>104</v>
      </c>
    </row>
    <row r="8" spans="1:12" ht="13.5" thickBot="1">
      <c r="A8" s="14"/>
      <c r="B8" s="197"/>
      <c r="C8" s="23"/>
      <c r="D8" s="2"/>
      <c r="E8" s="1"/>
      <c r="F8" s="1" t="s">
        <v>111</v>
      </c>
      <c r="G8" s="1" t="s">
        <v>112</v>
      </c>
      <c r="H8" s="26" t="s">
        <v>112</v>
      </c>
      <c r="I8" s="26" t="s">
        <v>113</v>
      </c>
      <c r="J8" s="27"/>
      <c r="K8" s="46"/>
      <c r="L8" s="48" t="s">
        <v>101</v>
      </c>
    </row>
    <row r="9" spans="1:12" ht="11.25" customHeight="1" thickBot="1" thickTop="1">
      <c r="A9" s="14"/>
      <c r="B9" s="22">
        <v>1</v>
      </c>
      <c r="C9" s="24">
        <v>2</v>
      </c>
      <c r="D9" s="25">
        <v>3</v>
      </c>
      <c r="E9" s="25">
        <v>4</v>
      </c>
      <c r="F9" s="25">
        <v>5</v>
      </c>
      <c r="G9" s="25">
        <v>6</v>
      </c>
      <c r="H9" s="24">
        <v>7</v>
      </c>
      <c r="I9" s="24">
        <v>8</v>
      </c>
      <c r="J9" s="25">
        <v>9</v>
      </c>
      <c r="K9" s="26">
        <v>10</v>
      </c>
      <c r="L9" s="32">
        <v>11</v>
      </c>
    </row>
    <row r="10" spans="1:12" ht="13.5" thickTop="1">
      <c r="A10" s="14"/>
      <c r="B10" s="31">
        <v>700</v>
      </c>
      <c r="C10" s="198" t="s">
        <v>4</v>
      </c>
      <c r="D10" s="199"/>
      <c r="E10" s="200"/>
      <c r="F10" s="49">
        <f aca="true" t="shared" si="0" ref="F10:L10">F11</f>
        <v>5160.14</v>
      </c>
      <c r="G10" s="37">
        <f>G11</f>
        <v>107000</v>
      </c>
      <c r="H10" s="37">
        <f t="shared" si="0"/>
        <v>2887007</v>
      </c>
      <c r="I10" s="49">
        <f t="shared" si="0"/>
        <v>375822.15</v>
      </c>
      <c r="J10" s="42">
        <f t="shared" si="0"/>
        <v>13.01770830482919</v>
      </c>
      <c r="K10" s="42">
        <f t="shared" si="0"/>
        <v>7283.1773944117795</v>
      </c>
      <c r="L10" s="43">
        <f t="shared" si="0"/>
        <v>2.6969222449042007</v>
      </c>
    </row>
    <row r="11" spans="1:12" ht="12.75">
      <c r="A11" s="14"/>
      <c r="B11" s="185"/>
      <c r="C11" s="7">
        <v>70005</v>
      </c>
      <c r="D11" s="206" t="s">
        <v>64</v>
      </c>
      <c r="E11" s="182"/>
      <c r="F11" s="213">
        <f>F13+F20+F22+F23+F19</f>
        <v>5160.14</v>
      </c>
      <c r="G11" s="213">
        <f>G13+G20+G22+G23+G19</f>
        <v>107000</v>
      </c>
      <c r="H11" s="213">
        <f>H13+H20+H22+H23+H19</f>
        <v>2887007</v>
      </c>
      <c r="I11" s="213">
        <f>I13+I20+I22+I23+I19</f>
        <v>375822.15</v>
      </c>
      <c r="J11" s="213">
        <f>I11/H11*100</f>
        <v>13.01770830482919</v>
      </c>
      <c r="K11" s="213">
        <f>I11/F11*100</f>
        <v>7283.1773944117795</v>
      </c>
      <c r="L11" s="237">
        <f>I11/I45*100</f>
        <v>2.6969222449042007</v>
      </c>
    </row>
    <row r="12" spans="1:12" ht="12.75">
      <c r="A12" s="14"/>
      <c r="B12" s="196"/>
      <c r="C12" s="6"/>
      <c r="D12" s="183" t="s">
        <v>65</v>
      </c>
      <c r="E12" s="184"/>
      <c r="F12" s="214"/>
      <c r="G12" s="214"/>
      <c r="H12" s="214"/>
      <c r="I12" s="214"/>
      <c r="J12" s="214"/>
      <c r="K12" s="214"/>
      <c r="L12" s="238"/>
    </row>
    <row r="13" spans="1:12" ht="12.75">
      <c r="A13" s="14"/>
      <c r="B13" s="196"/>
      <c r="C13" s="206"/>
      <c r="D13" s="20" t="s">
        <v>84</v>
      </c>
      <c r="E13" s="8" t="s">
        <v>72</v>
      </c>
      <c r="F13" s="213">
        <v>5080.14</v>
      </c>
      <c r="G13" s="188">
        <v>7000</v>
      </c>
      <c r="H13" s="192">
        <v>2507000</v>
      </c>
      <c r="I13" s="213">
        <v>95815.39</v>
      </c>
      <c r="J13" s="208">
        <f>I13/H13*100</f>
        <v>3.8219142401276427</v>
      </c>
      <c r="K13" s="208">
        <v>0</v>
      </c>
      <c r="L13" s="241">
        <f>I13/I45*100</f>
        <v>0.6875769740957831</v>
      </c>
    </row>
    <row r="14" spans="1:12" ht="12.75">
      <c r="A14" s="14"/>
      <c r="B14" s="196"/>
      <c r="C14" s="177"/>
      <c r="D14" s="178"/>
      <c r="E14" s="7" t="s">
        <v>106</v>
      </c>
      <c r="F14" s="191"/>
      <c r="G14" s="189"/>
      <c r="H14" s="194"/>
      <c r="I14" s="191"/>
      <c r="J14" s="209"/>
      <c r="K14" s="209"/>
      <c r="L14" s="242"/>
    </row>
    <row r="15" spans="1:12" ht="12.75">
      <c r="A15" s="14"/>
      <c r="B15" s="196"/>
      <c r="C15" s="177"/>
      <c r="D15" s="178"/>
      <c r="E15" s="7" t="s">
        <v>73</v>
      </c>
      <c r="F15" s="191"/>
      <c r="G15" s="189"/>
      <c r="H15" s="194"/>
      <c r="I15" s="191"/>
      <c r="J15" s="209"/>
      <c r="K15" s="209"/>
      <c r="L15" s="242"/>
    </row>
    <row r="16" spans="1:12" ht="12.75">
      <c r="A16" s="14"/>
      <c r="B16" s="196"/>
      <c r="C16" s="177"/>
      <c r="D16" s="178"/>
      <c r="E16" s="7" t="s">
        <v>74</v>
      </c>
      <c r="F16" s="191"/>
      <c r="G16" s="189"/>
      <c r="H16" s="194"/>
      <c r="I16" s="191"/>
      <c r="J16" s="209"/>
      <c r="K16" s="209"/>
      <c r="L16" s="242"/>
    </row>
    <row r="17" spans="1:12" ht="12.75">
      <c r="A17" s="14"/>
      <c r="B17" s="196"/>
      <c r="C17" s="177"/>
      <c r="D17" s="178"/>
      <c r="E17" s="7" t="s">
        <v>75</v>
      </c>
      <c r="F17" s="191"/>
      <c r="G17" s="189"/>
      <c r="H17" s="194"/>
      <c r="I17" s="191"/>
      <c r="J17" s="209"/>
      <c r="K17" s="209"/>
      <c r="L17" s="242"/>
    </row>
    <row r="18" spans="1:12" ht="12.75">
      <c r="A18" s="14"/>
      <c r="B18" s="196"/>
      <c r="C18" s="177"/>
      <c r="D18" s="179"/>
      <c r="E18" s="6" t="s">
        <v>76</v>
      </c>
      <c r="F18" s="214"/>
      <c r="G18" s="190"/>
      <c r="H18" s="193"/>
      <c r="I18" s="214"/>
      <c r="J18" s="210"/>
      <c r="K18" s="210"/>
      <c r="L18" s="243"/>
    </row>
    <row r="19" spans="1:12" ht="12.75">
      <c r="A19" s="14"/>
      <c r="B19" s="196"/>
      <c r="C19" s="177"/>
      <c r="D19" s="77" t="s">
        <v>124</v>
      </c>
      <c r="E19" s="5" t="s">
        <v>125</v>
      </c>
      <c r="F19" s="50">
        <v>0</v>
      </c>
      <c r="G19" s="35">
        <v>0</v>
      </c>
      <c r="H19" s="72">
        <v>270652</v>
      </c>
      <c r="I19" s="65">
        <v>270652</v>
      </c>
      <c r="J19" s="73">
        <f>I19/H19*100</f>
        <v>100</v>
      </c>
      <c r="K19" s="73">
        <v>0</v>
      </c>
      <c r="L19" s="69">
        <f>I19/I45*100</f>
        <v>1.9422149530777038</v>
      </c>
    </row>
    <row r="20" spans="1:12" ht="12.75">
      <c r="A20" s="14"/>
      <c r="B20" s="196"/>
      <c r="C20" s="177"/>
      <c r="D20" s="17" t="s">
        <v>89</v>
      </c>
      <c r="E20" s="10" t="s">
        <v>66</v>
      </c>
      <c r="F20" s="191">
        <v>80</v>
      </c>
      <c r="G20" s="188">
        <v>100000</v>
      </c>
      <c r="H20" s="192">
        <v>100000</v>
      </c>
      <c r="I20" s="213">
        <v>0</v>
      </c>
      <c r="J20" s="215">
        <f>I20/H20*100</f>
        <v>0</v>
      </c>
      <c r="K20" s="215">
        <f>I20/F20*100</f>
        <v>0</v>
      </c>
      <c r="L20" s="233">
        <f>I20/I45*100</f>
        <v>0</v>
      </c>
    </row>
    <row r="21" spans="1:12" ht="12.75">
      <c r="A21" s="14"/>
      <c r="B21" s="196"/>
      <c r="C21" s="177"/>
      <c r="D21" s="18"/>
      <c r="E21" s="6" t="s">
        <v>67</v>
      </c>
      <c r="F21" s="214"/>
      <c r="G21" s="190"/>
      <c r="H21" s="193"/>
      <c r="I21" s="214"/>
      <c r="J21" s="187"/>
      <c r="K21" s="187"/>
      <c r="L21" s="235"/>
    </row>
    <row r="22" spans="1:12" ht="12.75" hidden="1">
      <c r="A22" s="14"/>
      <c r="B22" s="186"/>
      <c r="C22" s="183"/>
      <c r="D22" s="19" t="s">
        <v>81</v>
      </c>
      <c r="E22" s="5" t="s">
        <v>68</v>
      </c>
      <c r="F22" s="64">
        <v>0</v>
      </c>
      <c r="G22" s="36">
        <v>0</v>
      </c>
      <c r="H22" s="63"/>
      <c r="I22" s="64">
        <v>0</v>
      </c>
      <c r="J22" s="59" t="e">
        <f>I22/H22*100</f>
        <v>#DIV/0!</v>
      </c>
      <c r="K22" s="59" t="e">
        <f>I22/F22*100</f>
        <v>#DIV/0!</v>
      </c>
      <c r="L22" s="61">
        <f>I22/I41*100</f>
        <v>0</v>
      </c>
    </row>
    <row r="23" spans="1:12" ht="12.75">
      <c r="A23" s="14"/>
      <c r="B23" s="71"/>
      <c r="C23" s="70"/>
      <c r="D23" s="76" t="s">
        <v>81</v>
      </c>
      <c r="E23" s="5" t="s">
        <v>123</v>
      </c>
      <c r="F23" s="64">
        <v>0</v>
      </c>
      <c r="G23" s="36">
        <v>0</v>
      </c>
      <c r="H23" s="63">
        <v>9355</v>
      </c>
      <c r="I23" s="64">
        <v>9354.76</v>
      </c>
      <c r="J23" s="59">
        <f>I23/H23*100</f>
        <v>99.99743452699092</v>
      </c>
      <c r="K23" s="59">
        <v>0</v>
      </c>
      <c r="L23" s="61">
        <f>I23/I45*100</f>
        <v>0.0671303177307139</v>
      </c>
    </row>
    <row r="24" spans="1:12" ht="12.75">
      <c r="A24" s="14"/>
      <c r="B24" s="31">
        <v>750</v>
      </c>
      <c r="C24" s="201" t="s">
        <v>8</v>
      </c>
      <c r="D24" s="202"/>
      <c r="E24" s="203"/>
      <c r="F24" s="51">
        <f aca="true" t="shared" si="1" ref="F24:L24">F25</f>
        <v>409746.46</v>
      </c>
      <c r="G24" s="38">
        <f t="shared" si="1"/>
        <v>25000</v>
      </c>
      <c r="H24" s="38">
        <f t="shared" si="1"/>
        <v>1997300</v>
      </c>
      <c r="I24" s="51">
        <f t="shared" si="1"/>
        <v>1997300</v>
      </c>
      <c r="J24" s="57">
        <f t="shared" si="1"/>
        <v>100</v>
      </c>
      <c r="K24" s="57">
        <f t="shared" si="1"/>
        <v>487.4477744115227</v>
      </c>
      <c r="L24" s="58">
        <f t="shared" si="1"/>
        <v>14.332744357263563</v>
      </c>
    </row>
    <row r="25" spans="1:12" ht="12.75">
      <c r="A25" s="14"/>
      <c r="B25" s="185"/>
      <c r="C25" s="4">
        <v>75095</v>
      </c>
      <c r="D25" s="204" t="s">
        <v>9</v>
      </c>
      <c r="E25" s="205"/>
      <c r="F25" s="66">
        <f>SUM(F26:F28)</f>
        <v>409746.46</v>
      </c>
      <c r="G25" s="39">
        <f aca="true" t="shared" si="2" ref="G25:L25">SUM(G26:G27)</f>
        <v>25000</v>
      </c>
      <c r="H25" s="39">
        <f t="shared" si="2"/>
        <v>1997300</v>
      </c>
      <c r="I25" s="66">
        <f t="shared" si="2"/>
        <v>1997300</v>
      </c>
      <c r="J25" s="59">
        <f>I25/H25*100</f>
        <v>100</v>
      </c>
      <c r="K25" s="59">
        <f>I25/F25*100</f>
        <v>487.4477744115227</v>
      </c>
      <c r="L25" s="60">
        <f t="shared" si="2"/>
        <v>14.332744357263563</v>
      </c>
    </row>
    <row r="26" spans="1:12" ht="12.75">
      <c r="A26" s="14"/>
      <c r="B26" s="196"/>
      <c r="C26" s="174"/>
      <c r="D26" s="19" t="s">
        <v>82</v>
      </c>
      <c r="E26" s="4" t="s">
        <v>44</v>
      </c>
      <c r="F26" s="64">
        <v>16596.69</v>
      </c>
      <c r="G26" s="40">
        <v>15000</v>
      </c>
      <c r="H26" s="40">
        <v>15000</v>
      </c>
      <c r="I26" s="64">
        <v>15000</v>
      </c>
      <c r="J26" s="59">
        <f>I26/H26*100</f>
        <v>100</v>
      </c>
      <c r="K26" s="59">
        <f>I26/F26*100</f>
        <v>90.37946723111658</v>
      </c>
      <c r="L26" s="61">
        <f>I26/I45*100</f>
        <v>0.10764089789163042</v>
      </c>
    </row>
    <row r="27" spans="1:12" ht="12.75">
      <c r="A27" s="14"/>
      <c r="B27" s="196"/>
      <c r="C27" s="175"/>
      <c r="D27" s="19" t="s">
        <v>81</v>
      </c>
      <c r="E27" s="4" t="s">
        <v>68</v>
      </c>
      <c r="F27" s="50">
        <v>393149.77</v>
      </c>
      <c r="G27" s="40">
        <v>10000</v>
      </c>
      <c r="H27" s="40">
        <v>1982300</v>
      </c>
      <c r="I27" s="50">
        <v>1982300</v>
      </c>
      <c r="J27" s="59">
        <f>I27/H27*100</f>
        <v>100</v>
      </c>
      <c r="K27" s="59">
        <f>I27/F27*100</f>
        <v>504.20988418739245</v>
      </c>
      <c r="L27" s="61">
        <f>I27/I45*100</f>
        <v>14.225103459371931</v>
      </c>
    </row>
    <row r="28" spans="1:12" ht="12.75" customHeight="1" hidden="1">
      <c r="A28" s="14"/>
      <c r="B28" s="196"/>
      <c r="C28" s="175"/>
      <c r="D28" s="20" t="s">
        <v>83</v>
      </c>
      <c r="E28" s="33" t="s">
        <v>90</v>
      </c>
      <c r="F28" s="213">
        <v>0</v>
      </c>
      <c r="G28" s="188">
        <v>0</v>
      </c>
      <c r="H28" s="188">
        <v>0</v>
      </c>
      <c r="I28" s="213">
        <v>0</v>
      </c>
      <c r="J28" s="208">
        <v>0</v>
      </c>
      <c r="K28" s="208" t="e">
        <f>I28/F28*100</f>
        <v>#DIV/0!</v>
      </c>
      <c r="L28" s="233">
        <v>0</v>
      </c>
    </row>
    <row r="29" spans="1:12" ht="12.75" customHeight="1" hidden="1">
      <c r="A29" s="14"/>
      <c r="B29" s="196"/>
      <c r="C29" s="175"/>
      <c r="D29" s="178"/>
      <c r="E29" s="10" t="s">
        <v>91</v>
      </c>
      <c r="F29" s="191"/>
      <c r="G29" s="189"/>
      <c r="H29" s="189"/>
      <c r="I29" s="191"/>
      <c r="J29" s="209"/>
      <c r="K29" s="209"/>
      <c r="L29" s="234"/>
    </row>
    <row r="30" spans="1:12" ht="12.75" customHeight="1" hidden="1">
      <c r="A30" s="14"/>
      <c r="B30" s="186"/>
      <c r="C30" s="176"/>
      <c r="D30" s="179"/>
      <c r="E30" s="6" t="s">
        <v>92</v>
      </c>
      <c r="F30" s="214"/>
      <c r="G30" s="190"/>
      <c r="H30" s="190"/>
      <c r="I30" s="214"/>
      <c r="J30" s="210"/>
      <c r="K30" s="210"/>
      <c r="L30" s="235"/>
    </row>
    <row r="31" spans="1:12" s="21" customFormat="1" ht="12.75">
      <c r="A31" s="30"/>
      <c r="B31" s="55">
        <v>900</v>
      </c>
      <c r="C31" s="221" t="s">
        <v>69</v>
      </c>
      <c r="D31" s="222"/>
      <c r="E31" s="223"/>
      <c r="F31" s="219">
        <f aca="true" t="shared" si="3" ref="F31:K31">F33</f>
        <v>15870746.25</v>
      </c>
      <c r="G31" s="228">
        <f t="shared" si="3"/>
        <v>86231200</v>
      </c>
      <c r="H31" s="228">
        <f t="shared" si="3"/>
        <v>86231200</v>
      </c>
      <c r="I31" s="219">
        <f t="shared" si="3"/>
        <v>11562101.629999999</v>
      </c>
      <c r="J31" s="211">
        <f t="shared" si="3"/>
        <v>13.408257834751225</v>
      </c>
      <c r="K31" s="211">
        <f t="shared" si="3"/>
        <v>72.85165705424846</v>
      </c>
      <c r="L31" s="239">
        <f>L33</f>
        <v>82.97033339783223</v>
      </c>
    </row>
    <row r="32" spans="1:12" s="21" customFormat="1" ht="12.75">
      <c r="A32" s="30"/>
      <c r="B32" s="31"/>
      <c r="C32" s="224" t="s">
        <v>70</v>
      </c>
      <c r="D32" s="225"/>
      <c r="E32" s="226"/>
      <c r="F32" s="220"/>
      <c r="G32" s="229"/>
      <c r="H32" s="229"/>
      <c r="I32" s="220"/>
      <c r="J32" s="212"/>
      <c r="K32" s="212"/>
      <c r="L32" s="240"/>
    </row>
    <row r="33" spans="1:12" ht="12.75">
      <c r="A33" s="14"/>
      <c r="B33" s="10"/>
      <c r="C33" s="7">
        <v>90001</v>
      </c>
      <c r="D33" s="204" t="s">
        <v>71</v>
      </c>
      <c r="E33" s="205"/>
      <c r="F33" s="67">
        <f aca="true" t="shared" si="4" ref="F33:L33">SUM(F34:F44)</f>
        <v>15870746.25</v>
      </c>
      <c r="G33" s="41">
        <f t="shared" si="4"/>
        <v>86231200</v>
      </c>
      <c r="H33" s="41">
        <f t="shared" si="4"/>
        <v>86231200</v>
      </c>
      <c r="I33" s="67">
        <f t="shared" si="4"/>
        <v>11562101.629999999</v>
      </c>
      <c r="J33" s="59">
        <f>I33/H33*100</f>
        <v>13.408257834751225</v>
      </c>
      <c r="K33" s="59">
        <f>I33/F33*100</f>
        <v>72.85165705424846</v>
      </c>
      <c r="L33" s="62">
        <f t="shared" si="4"/>
        <v>82.97033339783223</v>
      </c>
    </row>
    <row r="34" spans="1:12" ht="12.75">
      <c r="A34" s="14"/>
      <c r="B34" s="185"/>
      <c r="C34" s="174"/>
      <c r="D34" s="20" t="s">
        <v>84</v>
      </c>
      <c r="E34" s="8" t="s">
        <v>72</v>
      </c>
      <c r="F34" s="213">
        <v>5026530.51</v>
      </c>
      <c r="G34" s="188">
        <v>6088000</v>
      </c>
      <c r="H34" s="188">
        <v>6088000</v>
      </c>
      <c r="I34" s="213">
        <v>6088000</v>
      </c>
      <c r="J34" s="215">
        <f>I34/H34*100</f>
        <v>100</v>
      </c>
      <c r="K34" s="215">
        <f>I34/F34*100</f>
        <v>121.11733904505834</v>
      </c>
      <c r="L34" s="233">
        <f>I34/I45*100</f>
        <v>43.687852424283065</v>
      </c>
    </row>
    <row r="35" spans="1:12" ht="12.75">
      <c r="A35" s="14"/>
      <c r="B35" s="196"/>
      <c r="C35" s="175"/>
      <c r="D35" s="217"/>
      <c r="E35" s="7" t="s">
        <v>106</v>
      </c>
      <c r="F35" s="191"/>
      <c r="G35" s="189"/>
      <c r="H35" s="189"/>
      <c r="I35" s="191"/>
      <c r="J35" s="227"/>
      <c r="K35" s="227"/>
      <c r="L35" s="234"/>
    </row>
    <row r="36" spans="1:12" ht="12.75">
      <c r="A36" s="14"/>
      <c r="B36" s="196"/>
      <c r="C36" s="175"/>
      <c r="D36" s="217"/>
      <c r="E36" s="7" t="s">
        <v>73</v>
      </c>
      <c r="F36" s="191"/>
      <c r="G36" s="189"/>
      <c r="H36" s="189"/>
      <c r="I36" s="191"/>
      <c r="J36" s="227"/>
      <c r="K36" s="227"/>
      <c r="L36" s="234"/>
    </row>
    <row r="37" spans="1:12" ht="12.75">
      <c r="A37" s="14"/>
      <c r="B37" s="196"/>
      <c r="C37" s="175"/>
      <c r="D37" s="217"/>
      <c r="E37" s="7" t="s">
        <v>74</v>
      </c>
      <c r="F37" s="191"/>
      <c r="G37" s="189"/>
      <c r="H37" s="189"/>
      <c r="I37" s="191"/>
      <c r="J37" s="227"/>
      <c r="K37" s="227"/>
      <c r="L37" s="234"/>
    </row>
    <row r="38" spans="1:12" ht="12.75">
      <c r="A38" s="14"/>
      <c r="B38" s="196"/>
      <c r="C38" s="175"/>
      <c r="D38" s="217"/>
      <c r="E38" s="7" t="s">
        <v>75</v>
      </c>
      <c r="F38" s="191"/>
      <c r="G38" s="189"/>
      <c r="H38" s="189"/>
      <c r="I38" s="191"/>
      <c r="J38" s="227"/>
      <c r="K38" s="227"/>
      <c r="L38" s="234"/>
    </row>
    <row r="39" spans="1:12" ht="12.75">
      <c r="A39" s="14"/>
      <c r="B39" s="196"/>
      <c r="C39" s="175"/>
      <c r="D39" s="218"/>
      <c r="E39" s="6" t="s">
        <v>76</v>
      </c>
      <c r="F39" s="214"/>
      <c r="G39" s="190"/>
      <c r="H39" s="190"/>
      <c r="I39" s="214"/>
      <c r="J39" s="187"/>
      <c r="K39" s="187"/>
      <c r="L39" s="235"/>
    </row>
    <row r="40" spans="1:12" ht="12.75">
      <c r="A40" s="14"/>
      <c r="B40" s="196"/>
      <c r="C40" s="175"/>
      <c r="D40" s="19" t="s">
        <v>87</v>
      </c>
      <c r="E40" s="9" t="s">
        <v>44</v>
      </c>
      <c r="F40" s="66">
        <v>279003.29</v>
      </c>
      <c r="G40" s="40">
        <v>480000</v>
      </c>
      <c r="H40" s="40">
        <v>480000</v>
      </c>
      <c r="I40" s="66">
        <v>448365.62</v>
      </c>
      <c r="J40" s="59">
        <f>I40/H40*100</f>
        <v>93.40950416666666</v>
      </c>
      <c r="K40" s="59">
        <v>0</v>
      </c>
      <c r="L40" s="56">
        <f>I40/I45*100</f>
        <v>3.2174985280358377</v>
      </c>
    </row>
    <row r="41" spans="1:12" ht="12.75">
      <c r="A41" s="14"/>
      <c r="B41" s="196"/>
      <c r="C41" s="175"/>
      <c r="D41" s="17" t="s">
        <v>88</v>
      </c>
      <c r="E41" s="11" t="s">
        <v>77</v>
      </c>
      <c r="F41" s="213">
        <v>10565212.45</v>
      </c>
      <c r="G41" s="188">
        <v>79663200</v>
      </c>
      <c r="H41" s="188">
        <v>79663200</v>
      </c>
      <c r="I41" s="213">
        <v>5025736.01</v>
      </c>
      <c r="J41" s="215">
        <f>I41/H41*100</f>
        <v>6.308729764809849</v>
      </c>
      <c r="K41" s="215">
        <v>0</v>
      </c>
      <c r="L41" s="233">
        <f>I41/I45*100</f>
        <v>36.06498244551334</v>
      </c>
    </row>
    <row r="42" spans="1:12" ht="12.75">
      <c r="A42" s="14"/>
      <c r="B42" s="196"/>
      <c r="C42" s="175"/>
      <c r="D42" s="178"/>
      <c r="E42" s="11" t="s">
        <v>78</v>
      </c>
      <c r="F42" s="191"/>
      <c r="G42" s="189"/>
      <c r="H42" s="189"/>
      <c r="I42" s="191"/>
      <c r="J42" s="227"/>
      <c r="K42" s="227"/>
      <c r="L42" s="234"/>
    </row>
    <row r="43" spans="1:12" ht="12.75">
      <c r="A43" s="14"/>
      <c r="B43" s="196"/>
      <c r="C43" s="175"/>
      <c r="D43" s="178"/>
      <c r="E43" s="11" t="s">
        <v>107</v>
      </c>
      <c r="F43" s="191"/>
      <c r="G43" s="189"/>
      <c r="H43" s="189"/>
      <c r="I43" s="191"/>
      <c r="J43" s="227"/>
      <c r="K43" s="227"/>
      <c r="L43" s="234"/>
    </row>
    <row r="44" spans="1:12" ht="13.5" thickBot="1">
      <c r="A44" s="14"/>
      <c r="B44" s="196"/>
      <c r="C44" s="175"/>
      <c r="D44" s="179"/>
      <c r="E44" s="11" t="s">
        <v>79</v>
      </c>
      <c r="F44" s="231"/>
      <c r="G44" s="190"/>
      <c r="H44" s="232"/>
      <c r="I44" s="214"/>
      <c r="J44" s="230"/>
      <c r="K44" s="230"/>
      <c r="L44" s="236"/>
    </row>
    <row r="45" spans="2:12" s="13" customFormat="1" ht="16.5" thickBot="1">
      <c r="B45" s="180" t="s">
        <v>80</v>
      </c>
      <c r="C45" s="181"/>
      <c r="D45" s="181"/>
      <c r="E45" s="216"/>
      <c r="F45" s="75">
        <f>SUM(F10,F24,F31)</f>
        <v>16285652.85</v>
      </c>
      <c r="G45" s="28">
        <f>SUM(G10,G24,G31)</f>
        <v>86363200</v>
      </c>
      <c r="H45" s="29">
        <f>SUM(H10,H24,H31)</f>
        <v>91115507</v>
      </c>
      <c r="I45" s="68">
        <f>SUM(I10,I24,I31)</f>
        <v>13935223.78</v>
      </c>
      <c r="J45" s="45">
        <f>I45/H45*100</f>
        <v>15.29401990815899</v>
      </c>
      <c r="K45" s="45">
        <f>I45/F45*100</f>
        <v>85.5674863534869</v>
      </c>
      <c r="L45" s="44">
        <f>SUM(L10,L24,L31)</f>
        <v>100</v>
      </c>
    </row>
    <row r="46" spans="10:12" ht="12.75">
      <c r="J46" s="16"/>
      <c r="K46" s="16"/>
      <c r="L46" s="16"/>
    </row>
    <row r="47" ht="12.75">
      <c r="I47" s="74"/>
    </row>
  </sheetData>
  <mergeCells count="69">
    <mergeCell ref="L34:L39"/>
    <mergeCell ref="L41:L44"/>
    <mergeCell ref="L11:L12"/>
    <mergeCell ref="L20:L21"/>
    <mergeCell ref="L28:L30"/>
    <mergeCell ref="L31:L32"/>
    <mergeCell ref="L13:L18"/>
    <mergeCell ref="J41:J44"/>
    <mergeCell ref="K41:K44"/>
    <mergeCell ref="B34:B44"/>
    <mergeCell ref="C34:C44"/>
    <mergeCell ref="D42:D44"/>
    <mergeCell ref="F41:F44"/>
    <mergeCell ref="H41:H44"/>
    <mergeCell ref="I41:I44"/>
    <mergeCell ref="F28:F30"/>
    <mergeCell ref="G28:G30"/>
    <mergeCell ref="J34:J39"/>
    <mergeCell ref="K34:K39"/>
    <mergeCell ref="H34:H39"/>
    <mergeCell ref="I34:I39"/>
    <mergeCell ref="G31:G32"/>
    <mergeCell ref="H31:H32"/>
    <mergeCell ref="I31:I32"/>
    <mergeCell ref="G34:G39"/>
    <mergeCell ref="G11:G12"/>
    <mergeCell ref="F11:F12"/>
    <mergeCell ref="F20:F21"/>
    <mergeCell ref="D14:D18"/>
    <mergeCell ref="F13:F18"/>
    <mergeCell ref="G13:G18"/>
    <mergeCell ref="B11:B22"/>
    <mergeCell ref="B45:E45"/>
    <mergeCell ref="G41:G44"/>
    <mergeCell ref="G20:G21"/>
    <mergeCell ref="F34:F39"/>
    <mergeCell ref="D35:D39"/>
    <mergeCell ref="D33:E33"/>
    <mergeCell ref="F31:F32"/>
    <mergeCell ref="C31:E31"/>
    <mergeCell ref="C32:E32"/>
    <mergeCell ref="B6:B8"/>
    <mergeCell ref="C10:E10"/>
    <mergeCell ref="C24:E24"/>
    <mergeCell ref="D25:E25"/>
    <mergeCell ref="D11:E11"/>
    <mergeCell ref="D12:E12"/>
    <mergeCell ref="B25:B30"/>
    <mergeCell ref="C26:C30"/>
    <mergeCell ref="C13:C22"/>
    <mergeCell ref="D29:D30"/>
    <mergeCell ref="H11:H12"/>
    <mergeCell ref="I11:I12"/>
    <mergeCell ref="H28:H30"/>
    <mergeCell ref="I28:I30"/>
    <mergeCell ref="H20:H21"/>
    <mergeCell ref="I20:I21"/>
    <mergeCell ref="H13:H18"/>
    <mergeCell ref="I13:I18"/>
    <mergeCell ref="K11:K12"/>
    <mergeCell ref="K20:K21"/>
    <mergeCell ref="J11:J12"/>
    <mergeCell ref="J20:J21"/>
    <mergeCell ref="J13:J18"/>
    <mergeCell ref="K13:K18"/>
    <mergeCell ref="J28:J30"/>
    <mergeCell ref="K28:K30"/>
    <mergeCell ref="K31:K32"/>
    <mergeCell ref="J31:J32"/>
  </mergeCells>
  <printOptions/>
  <pageMargins left="0.2" right="0.24" top="0.46" bottom="0.78" header="0.4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1"/>
  <sheetViews>
    <sheetView workbookViewId="0" topLeftCell="A1">
      <selection activeCell="E3" sqref="E3"/>
    </sheetView>
  </sheetViews>
  <sheetFormatPr defaultColWidth="9.00390625" defaultRowHeight="12.75"/>
  <cols>
    <col min="1" max="1" width="2.375" style="81" customWidth="1"/>
    <col min="2" max="2" width="5.875" style="81" customWidth="1"/>
    <col min="3" max="3" width="6.75390625" style="81" customWidth="1"/>
    <col min="4" max="4" width="8.875" style="81" customWidth="1"/>
    <col min="5" max="5" width="42.125" style="81" customWidth="1"/>
    <col min="6" max="6" width="12.875" style="81" customWidth="1"/>
    <col min="7" max="7" width="13.75390625" style="81" customWidth="1"/>
    <col min="8" max="8" width="13.375" style="81" customWidth="1"/>
    <col min="9" max="9" width="14.00390625" style="81" customWidth="1"/>
    <col min="10" max="10" width="10.875" style="81" customWidth="1"/>
    <col min="11" max="11" width="14.875" style="81" customWidth="1"/>
    <col min="12" max="12" width="11.25390625" style="81" customWidth="1"/>
    <col min="13" max="16384" width="9.125" style="81" customWidth="1"/>
  </cols>
  <sheetData>
    <row r="1" ht="14.25" customHeight="1"/>
    <row r="3" ht="15">
      <c r="E3" s="81" t="s">
        <v>130</v>
      </c>
    </row>
    <row r="4" ht="5.25" customHeight="1"/>
    <row r="5" spans="2:12" ht="15.75">
      <c r="B5" s="13" t="s">
        <v>126</v>
      </c>
      <c r="C5" s="13"/>
      <c r="D5" s="13"/>
      <c r="I5" s="13"/>
      <c r="L5" s="82" t="s">
        <v>105</v>
      </c>
    </row>
    <row r="6" spans="4:11" ht="18" customHeight="1" thickBot="1">
      <c r="D6" s="83"/>
      <c r="E6" s="83"/>
      <c r="F6" s="83"/>
      <c r="G6" s="83"/>
      <c r="H6" s="83"/>
      <c r="I6" s="83"/>
      <c r="J6" s="83"/>
      <c r="K6" s="83"/>
    </row>
    <row r="7" spans="1:12" ht="15.75">
      <c r="A7" s="84"/>
      <c r="B7" s="279" t="s">
        <v>0</v>
      </c>
      <c r="C7" s="85" t="s">
        <v>59</v>
      </c>
      <c r="D7" s="86" t="s">
        <v>1</v>
      </c>
      <c r="E7" s="87"/>
      <c r="F7" s="87" t="s">
        <v>61</v>
      </c>
      <c r="G7" s="87" t="s">
        <v>2</v>
      </c>
      <c r="H7" s="87" t="s">
        <v>2</v>
      </c>
      <c r="I7" s="86" t="s">
        <v>61</v>
      </c>
      <c r="J7" s="86" t="s">
        <v>63</v>
      </c>
      <c r="K7" s="88" t="s">
        <v>63</v>
      </c>
      <c r="L7" s="89" t="s">
        <v>102</v>
      </c>
    </row>
    <row r="8" spans="1:12" ht="15.75">
      <c r="A8" s="84"/>
      <c r="B8" s="280"/>
      <c r="C8" s="90" t="s">
        <v>0</v>
      </c>
      <c r="D8" s="86" t="s">
        <v>3</v>
      </c>
      <c r="E8" s="91" t="s">
        <v>60</v>
      </c>
      <c r="F8" s="87" t="s">
        <v>62</v>
      </c>
      <c r="G8" s="87" t="s">
        <v>97</v>
      </c>
      <c r="H8" s="87" t="s">
        <v>98</v>
      </c>
      <c r="I8" s="86" t="s">
        <v>62</v>
      </c>
      <c r="J8" s="92" t="s">
        <v>99</v>
      </c>
      <c r="K8" s="93" t="s">
        <v>100</v>
      </c>
      <c r="L8" s="94" t="s">
        <v>103</v>
      </c>
    </row>
    <row r="9" spans="1:12" ht="16.5" thickBot="1">
      <c r="A9" s="84"/>
      <c r="B9" s="281"/>
      <c r="C9" s="96"/>
      <c r="D9" s="86"/>
      <c r="E9" s="87"/>
      <c r="F9" s="87" t="s">
        <v>111</v>
      </c>
      <c r="G9" s="87" t="s">
        <v>112</v>
      </c>
      <c r="H9" s="97" t="s">
        <v>112</v>
      </c>
      <c r="I9" s="97" t="s">
        <v>113</v>
      </c>
      <c r="J9" s="98"/>
      <c r="K9" s="99"/>
      <c r="L9" s="94" t="s">
        <v>101</v>
      </c>
    </row>
    <row r="10" spans="1:12" ht="17.25" thickBot="1" thickTop="1">
      <c r="A10" s="84"/>
      <c r="B10" s="95">
        <v>1</v>
      </c>
      <c r="C10" s="95">
        <v>2</v>
      </c>
      <c r="D10" s="100">
        <v>3</v>
      </c>
      <c r="E10" s="100">
        <v>4</v>
      </c>
      <c r="F10" s="100">
        <v>5</v>
      </c>
      <c r="G10" s="100">
        <v>6</v>
      </c>
      <c r="H10" s="95">
        <v>7</v>
      </c>
      <c r="I10" s="101">
        <v>8</v>
      </c>
      <c r="J10" s="100">
        <v>9</v>
      </c>
      <c r="K10" s="100">
        <v>10</v>
      </c>
      <c r="L10" s="102">
        <v>11</v>
      </c>
    </row>
    <row r="11" spans="1:12" s="13" customFormat="1" ht="16.5" thickTop="1">
      <c r="A11" s="103"/>
      <c r="B11" s="104">
        <v>700</v>
      </c>
      <c r="C11" s="282" t="s">
        <v>4</v>
      </c>
      <c r="D11" s="283"/>
      <c r="E11" s="284"/>
      <c r="F11" s="105">
        <f aca="true" t="shared" si="0" ref="F11:L11">F12</f>
        <v>34618.43</v>
      </c>
      <c r="G11" s="105">
        <f t="shared" si="0"/>
        <v>37000</v>
      </c>
      <c r="H11" s="105">
        <f t="shared" si="0"/>
        <v>55000</v>
      </c>
      <c r="I11" s="106">
        <v>55000</v>
      </c>
      <c r="J11" s="107">
        <f t="shared" si="0"/>
        <v>100</v>
      </c>
      <c r="K11" s="108">
        <f t="shared" si="0"/>
        <v>158.8749114272369</v>
      </c>
      <c r="L11" s="109">
        <f t="shared" si="0"/>
        <v>0.2046996905178875</v>
      </c>
    </row>
    <row r="12" spans="1:12" ht="15.75">
      <c r="A12" s="84"/>
      <c r="B12" s="262"/>
      <c r="C12" s="110">
        <v>70005</v>
      </c>
      <c r="D12" s="274" t="s">
        <v>5</v>
      </c>
      <c r="E12" s="275"/>
      <c r="F12" s="111">
        <v>34618.43</v>
      </c>
      <c r="G12" s="111">
        <f>SUM(G13,G14)</f>
        <v>37000</v>
      </c>
      <c r="H12" s="111">
        <v>55000</v>
      </c>
      <c r="I12" s="112">
        <v>55000</v>
      </c>
      <c r="J12" s="113">
        <f>I12/H12*100</f>
        <v>100</v>
      </c>
      <c r="K12" s="114">
        <f aca="true" t="shared" si="1" ref="K12:K17">I12/F12*100</f>
        <v>158.8749114272369</v>
      </c>
      <c r="L12" s="115">
        <f>I12/I90*100</f>
        <v>0.2046996905178875</v>
      </c>
    </row>
    <row r="13" spans="1:12" ht="15.75">
      <c r="A13" s="84"/>
      <c r="B13" s="267"/>
      <c r="C13" s="255"/>
      <c r="D13" s="117">
        <v>4300</v>
      </c>
      <c r="E13" s="110" t="s">
        <v>6</v>
      </c>
      <c r="F13" s="111">
        <v>5455.94</v>
      </c>
      <c r="G13" s="111">
        <v>12000</v>
      </c>
      <c r="H13" s="111">
        <v>20000</v>
      </c>
      <c r="I13" s="112">
        <v>20000</v>
      </c>
      <c r="J13" s="113">
        <f>I13/H13*100</f>
        <v>100</v>
      </c>
      <c r="K13" s="114">
        <f t="shared" si="1"/>
        <v>366.5729461834258</v>
      </c>
      <c r="L13" s="115">
        <f>I13/I90*100</f>
        <v>0.07443625109741366</v>
      </c>
    </row>
    <row r="14" spans="1:12" ht="18.75">
      <c r="A14" s="84"/>
      <c r="B14" s="263"/>
      <c r="C14" s="258"/>
      <c r="D14" s="117">
        <v>4480</v>
      </c>
      <c r="E14" s="207" t="s">
        <v>7</v>
      </c>
      <c r="F14" s="111">
        <v>29162.49</v>
      </c>
      <c r="G14" s="111">
        <v>25000</v>
      </c>
      <c r="H14" s="111">
        <v>35000</v>
      </c>
      <c r="I14" s="112">
        <v>35000</v>
      </c>
      <c r="J14" s="113">
        <f>I14/H14*100</f>
        <v>100</v>
      </c>
      <c r="K14" s="114">
        <f t="shared" si="1"/>
        <v>120.01718646110122</v>
      </c>
      <c r="L14" s="115">
        <f>I14/I90*100</f>
        <v>0.1302634394204739</v>
      </c>
    </row>
    <row r="15" spans="1:12" s="13" customFormat="1" ht="15.75">
      <c r="A15" s="103"/>
      <c r="B15" s="119">
        <v>750</v>
      </c>
      <c r="C15" s="264" t="s">
        <v>8</v>
      </c>
      <c r="D15" s="265"/>
      <c r="E15" s="266"/>
      <c r="F15" s="120">
        <f>F16</f>
        <v>1557625.66</v>
      </c>
      <c r="G15" s="121">
        <f aca="true" t="shared" si="2" ref="G15:L15">G16</f>
        <v>1460650</v>
      </c>
      <c r="H15" s="121">
        <f t="shared" si="2"/>
        <v>2115400</v>
      </c>
      <c r="I15" s="122">
        <f t="shared" si="2"/>
        <v>1920842.2799999998</v>
      </c>
      <c r="J15" s="122">
        <f t="shared" si="2"/>
        <v>90.8027928524156</v>
      </c>
      <c r="K15" s="123">
        <f t="shared" si="1"/>
        <v>123.31860788682691</v>
      </c>
      <c r="L15" s="124">
        <f t="shared" si="2"/>
        <v>7.149014913630427</v>
      </c>
    </row>
    <row r="16" spans="1:12" ht="15.75">
      <c r="A16" s="125"/>
      <c r="B16" s="262"/>
      <c r="C16" s="110">
        <v>75095</v>
      </c>
      <c r="D16" s="274" t="s">
        <v>9</v>
      </c>
      <c r="E16" s="275"/>
      <c r="F16" s="126">
        <v>1557625.66</v>
      </c>
      <c r="G16" s="126">
        <f>SUM(G17,G19,G20,G21,G22,G23,G24,G25,G31,G33,G48,G53,G54,G55,G56,G58,G60,G61,G69)</f>
        <v>1460650</v>
      </c>
      <c r="H16" s="126">
        <f>+SUM(H17:H69)</f>
        <v>2115400</v>
      </c>
      <c r="I16" s="113">
        <f>+SUM(I17:I69)</f>
        <v>1920842.2799999998</v>
      </c>
      <c r="J16" s="113">
        <f>I16/H16*100</f>
        <v>90.8027928524156</v>
      </c>
      <c r="K16" s="114">
        <f t="shared" si="1"/>
        <v>123.31860788682691</v>
      </c>
      <c r="L16" s="115">
        <f>I16/I90*100</f>
        <v>7.149014913630427</v>
      </c>
    </row>
    <row r="17" spans="1:12" ht="15.75">
      <c r="A17" s="125"/>
      <c r="B17" s="267"/>
      <c r="C17" s="255"/>
      <c r="D17" s="127">
        <v>3020</v>
      </c>
      <c r="E17" s="128" t="s">
        <v>10</v>
      </c>
      <c r="F17" s="244">
        <v>380</v>
      </c>
      <c r="G17" s="244">
        <v>3000</v>
      </c>
      <c r="H17" s="244">
        <v>6000</v>
      </c>
      <c r="I17" s="246">
        <v>336.71</v>
      </c>
      <c r="J17" s="246">
        <f>I17/H17*100</f>
        <v>5.611833333333333</v>
      </c>
      <c r="K17" s="285">
        <f t="shared" si="1"/>
        <v>88.6078947368421</v>
      </c>
      <c r="L17" s="290">
        <f>I17/I90*100</f>
        <v>0.0012531715053505075</v>
      </c>
    </row>
    <row r="18" spans="1:12" ht="15.75">
      <c r="A18" s="125"/>
      <c r="B18" s="267"/>
      <c r="C18" s="256"/>
      <c r="D18" s="133"/>
      <c r="E18" s="134" t="s">
        <v>11</v>
      </c>
      <c r="F18" s="245"/>
      <c r="G18" s="245"/>
      <c r="H18" s="245"/>
      <c r="I18" s="247"/>
      <c r="J18" s="247"/>
      <c r="K18" s="287"/>
      <c r="L18" s="291"/>
    </row>
    <row r="19" spans="1:12" ht="15.75">
      <c r="A19" s="125"/>
      <c r="B19" s="267"/>
      <c r="C19" s="256"/>
      <c r="D19" s="117">
        <v>3030</v>
      </c>
      <c r="E19" s="139" t="s">
        <v>12</v>
      </c>
      <c r="F19" s="111">
        <v>85292.14</v>
      </c>
      <c r="G19" s="111">
        <v>100000</v>
      </c>
      <c r="H19" s="111">
        <v>100000</v>
      </c>
      <c r="I19" s="112">
        <v>97977.77</v>
      </c>
      <c r="J19" s="113">
        <f>I19/H19*100</f>
        <v>97.97777</v>
      </c>
      <c r="K19" s="114">
        <f aca="true" t="shared" si="3" ref="K19:K25">I19/F19*100</f>
        <v>114.87315243819654</v>
      </c>
      <c r="L19" s="132">
        <f>I19/I90*100</f>
        <v>0.3646548944842321</v>
      </c>
    </row>
    <row r="20" spans="1:12" ht="15.75">
      <c r="A20" s="125"/>
      <c r="B20" s="267"/>
      <c r="C20" s="256"/>
      <c r="D20" s="140">
        <v>4010</v>
      </c>
      <c r="E20" s="141" t="s">
        <v>96</v>
      </c>
      <c r="F20" s="111">
        <v>796657.73</v>
      </c>
      <c r="G20" s="142">
        <v>800000</v>
      </c>
      <c r="H20" s="142">
        <v>905000</v>
      </c>
      <c r="I20" s="112">
        <v>787133.61</v>
      </c>
      <c r="J20" s="113">
        <f>I20/H20*100</f>
        <v>86.97608950276243</v>
      </c>
      <c r="K20" s="114">
        <f t="shared" si="3"/>
        <v>98.8044903549734</v>
      </c>
      <c r="L20" s="115">
        <f>I20/I90*100</f>
        <v>2.9295637520586832</v>
      </c>
    </row>
    <row r="21" spans="1:12" ht="15.75">
      <c r="A21" s="125"/>
      <c r="B21" s="267"/>
      <c r="C21" s="256"/>
      <c r="D21" s="117">
        <v>4040</v>
      </c>
      <c r="E21" s="139" t="s">
        <v>13</v>
      </c>
      <c r="F21" s="111">
        <v>55064.19</v>
      </c>
      <c r="G21" s="111">
        <v>55600</v>
      </c>
      <c r="H21" s="111">
        <v>65000</v>
      </c>
      <c r="I21" s="112">
        <v>60888.03</v>
      </c>
      <c r="J21" s="113">
        <f>I21/H21*100</f>
        <v>93.67389230769231</v>
      </c>
      <c r="K21" s="114">
        <f t="shared" si="3"/>
        <v>110.57645631398555</v>
      </c>
      <c r="L21" s="115">
        <f>I21/I90*100</f>
        <v>0.22661383449534273</v>
      </c>
    </row>
    <row r="22" spans="1:12" ht="15.75">
      <c r="A22" s="125"/>
      <c r="B22" s="267"/>
      <c r="C22" s="256"/>
      <c r="D22" s="140">
        <v>4110</v>
      </c>
      <c r="E22" s="141" t="s">
        <v>14</v>
      </c>
      <c r="F22" s="111">
        <v>121662.25</v>
      </c>
      <c r="G22" s="142">
        <v>130000</v>
      </c>
      <c r="H22" s="142">
        <v>160000</v>
      </c>
      <c r="I22" s="112">
        <v>131514.45</v>
      </c>
      <c r="J22" s="113">
        <f>I22/H22*100</f>
        <v>82.19653125</v>
      </c>
      <c r="K22" s="114">
        <f t="shared" si="3"/>
        <v>108.09799259836146</v>
      </c>
      <c r="L22" s="115">
        <f>I22/I90*100</f>
        <v>0.4894721311569127</v>
      </c>
    </row>
    <row r="23" spans="1:12" ht="15.75">
      <c r="A23" s="125"/>
      <c r="B23" s="267"/>
      <c r="C23" s="256"/>
      <c r="D23" s="117">
        <v>4120</v>
      </c>
      <c r="E23" s="139" t="s">
        <v>15</v>
      </c>
      <c r="F23" s="111">
        <v>19198.59</v>
      </c>
      <c r="G23" s="111">
        <v>20400</v>
      </c>
      <c r="H23" s="111">
        <v>23800</v>
      </c>
      <c r="I23" s="112">
        <v>17526.03</v>
      </c>
      <c r="J23" s="113">
        <f>I23/H23*100</f>
        <v>73.63878151260504</v>
      </c>
      <c r="K23" s="114">
        <f t="shared" si="3"/>
        <v>91.28811022059432</v>
      </c>
      <c r="L23" s="143">
        <f>I23/I90*100</f>
        <v>0.06522859849104022</v>
      </c>
    </row>
    <row r="24" spans="1:12" ht="15.75">
      <c r="A24" s="125"/>
      <c r="B24" s="267"/>
      <c r="C24" s="256"/>
      <c r="D24" s="144">
        <v>4170</v>
      </c>
      <c r="E24" s="141" t="s">
        <v>16</v>
      </c>
      <c r="F24" s="111">
        <v>0</v>
      </c>
      <c r="G24" s="135">
        <v>1000</v>
      </c>
      <c r="H24" s="135">
        <v>6000</v>
      </c>
      <c r="I24" s="112">
        <v>0</v>
      </c>
      <c r="J24" s="113">
        <v>0</v>
      </c>
      <c r="K24" s="114">
        <v>0</v>
      </c>
      <c r="L24" s="115">
        <f>I24/I90*100</f>
        <v>0</v>
      </c>
    </row>
    <row r="25" spans="1:12" ht="15.75">
      <c r="A25" s="125"/>
      <c r="B25" s="267"/>
      <c r="C25" s="256"/>
      <c r="D25" s="145">
        <v>4210</v>
      </c>
      <c r="E25" s="139" t="s">
        <v>17</v>
      </c>
      <c r="F25" s="126">
        <v>56492.57</v>
      </c>
      <c r="G25" s="126">
        <v>50000</v>
      </c>
      <c r="H25" s="126">
        <v>49000</v>
      </c>
      <c r="I25" s="113">
        <v>49000</v>
      </c>
      <c r="J25" s="113">
        <f>I25/H25*100</f>
        <v>100</v>
      </c>
      <c r="K25" s="114">
        <f t="shared" si="3"/>
        <v>86.73707002531484</v>
      </c>
      <c r="L25" s="132">
        <f>I25/I90*100</f>
        <v>0.18236881518866344</v>
      </c>
    </row>
    <row r="26" spans="1:12" ht="12.75" customHeight="1" hidden="1">
      <c r="A26" s="125"/>
      <c r="B26" s="267"/>
      <c r="C26" s="256"/>
      <c r="D26" s="255"/>
      <c r="E26" s="146" t="s">
        <v>18</v>
      </c>
      <c r="F26" s="142">
        <v>10863</v>
      </c>
      <c r="G26" s="142">
        <v>0</v>
      </c>
      <c r="H26" s="142">
        <v>0</v>
      </c>
      <c r="I26" s="147">
        <v>0</v>
      </c>
      <c r="J26" s="113" t="e">
        <f>I26/H26*100</f>
        <v>#DIV/0!</v>
      </c>
      <c r="K26" s="114">
        <f>I26/F26*100</f>
        <v>0</v>
      </c>
      <c r="L26" s="115">
        <f>I26/I90*100</f>
        <v>0</v>
      </c>
    </row>
    <row r="27" spans="1:12" ht="12.75" customHeight="1" hidden="1">
      <c r="A27" s="125"/>
      <c r="B27" s="267"/>
      <c r="C27" s="256"/>
      <c r="D27" s="256"/>
      <c r="E27" s="148" t="s">
        <v>19</v>
      </c>
      <c r="F27" s="126">
        <v>2284</v>
      </c>
      <c r="G27" s="149">
        <v>0</v>
      </c>
      <c r="H27" s="149">
        <v>0</v>
      </c>
      <c r="I27" s="113">
        <v>0</v>
      </c>
      <c r="J27" s="113" t="e">
        <f aca="true" t="shared" si="4" ref="J27:J57">I27/H27*100</f>
        <v>#DIV/0!</v>
      </c>
      <c r="K27" s="114">
        <f aca="true" t="shared" si="5" ref="K27:K55">I27/F27*100</f>
        <v>0</v>
      </c>
      <c r="L27" s="143">
        <f>I27/I90*100</f>
        <v>0</v>
      </c>
    </row>
    <row r="28" spans="1:12" ht="12.75" customHeight="1" hidden="1">
      <c r="A28" s="125"/>
      <c r="B28" s="267"/>
      <c r="C28" s="256"/>
      <c r="D28" s="256"/>
      <c r="E28" s="139" t="s">
        <v>20</v>
      </c>
      <c r="F28" s="142">
        <v>14871</v>
      </c>
      <c r="G28" s="111">
        <v>0</v>
      </c>
      <c r="H28" s="111">
        <v>0</v>
      </c>
      <c r="I28" s="147">
        <v>0</v>
      </c>
      <c r="J28" s="113" t="e">
        <f t="shared" si="4"/>
        <v>#DIV/0!</v>
      </c>
      <c r="K28" s="114">
        <f t="shared" si="5"/>
        <v>0</v>
      </c>
      <c r="L28" s="115">
        <f>I28/I90*100</f>
        <v>0</v>
      </c>
    </row>
    <row r="29" spans="1:12" ht="12.75" customHeight="1" hidden="1">
      <c r="A29" s="125"/>
      <c r="B29" s="267"/>
      <c r="C29" s="256"/>
      <c r="D29" s="256"/>
      <c r="E29" s="150" t="s">
        <v>21</v>
      </c>
      <c r="F29" s="126">
        <v>5593</v>
      </c>
      <c r="G29" s="135">
        <v>0</v>
      </c>
      <c r="H29" s="151">
        <v>0</v>
      </c>
      <c r="I29" s="113">
        <v>0</v>
      </c>
      <c r="J29" s="113" t="e">
        <f t="shared" si="4"/>
        <v>#DIV/0!</v>
      </c>
      <c r="K29" s="114">
        <f t="shared" si="5"/>
        <v>0</v>
      </c>
      <c r="L29" s="115">
        <f>I29/I90*100</f>
        <v>0</v>
      </c>
    </row>
    <row r="30" spans="1:12" ht="12.75" customHeight="1" hidden="1">
      <c r="A30" s="125"/>
      <c r="B30" s="267"/>
      <c r="C30" s="256"/>
      <c r="D30" s="258"/>
      <c r="E30" s="150" t="s">
        <v>22</v>
      </c>
      <c r="F30" s="142">
        <v>9581</v>
      </c>
      <c r="G30" s="135">
        <v>0</v>
      </c>
      <c r="H30" s="135">
        <v>0</v>
      </c>
      <c r="I30" s="147">
        <v>0</v>
      </c>
      <c r="J30" s="113" t="e">
        <f t="shared" si="4"/>
        <v>#DIV/0!</v>
      </c>
      <c r="K30" s="114">
        <f t="shared" si="5"/>
        <v>0</v>
      </c>
      <c r="L30" s="115">
        <f>I30/I90*100</f>
        <v>0</v>
      </c>
    </row>
    <row r="31" spans="1:12" ht="15.75">
      <c r="A31" s="125"/>
      <c r="B31" s="267"/>
      <c r="C31" s="256"/>
      <c r="D31" s="110">
        <v>4270</v>
      </c>
      <c r="E31" s="139" t="s">
        <v>23</v>
      </c>
      <c r="F31" s="126">
        <v>2028.87</v>
      </c>
      <c r="G31" s="126">
        <v>5000</v>
      </c>
      <c r="H31" s="135">
        <v>5000</v>
      </c>
      <c r="I31" s="113">
        <v>3578.72</v>
      </c>
      <c r="J31" s="113">
        <f t="shared" si="4"/>
        <v>71.5744</v>
      </c>
      <c r="K31" s="114">
        <f t="shared" si="5"/>
        <v>176.38981304864282</v>
      </c>
      <c r="L31" s="115">
        <f>I31/I90*100</f>
        <v>0.01331932502636681</v>
      </c>
    </row>
    <row r="32" spans="1:12" ht="15.75">
      <c r="A32" s="125"/>
      <c r="B32" s="267"/>
      <c r="C32" s="256"/>
      <c r="D32" s="144">
        <v>4280</v>
      </c>
      <c r="E32" s="139" t="s">
        <v>114</v>
      </c>
      <c r="F32" s="135">
        <v>0</v>
      </c>
      <c r="G32" s="135">
        <v>0</v>
      </c>
      <c r="H32" s="135">
        <v>2000</v>
      </c>
      <c r="I32" s="136">
        <v>429</v>
      </c>
      <c r="J32" s="113">
        <f t="shared" si="4"/>
        <v>21.45</v>
      </c>
      <c r="K32" s="114" t="e">
        <f t="shared" si="5"/>
        <v>#DIV/0!</v>
      </c>
      <c r="L32" s="115">
        <f>I32/I90*100</f>
        <v>0.0015966575860395227</v>
      </c>
    </row>
    <row r="33" spans="1:12" ht="15.75">
      <c r="A33" s="125"/>
      <c r="B33" s="267"/>
      <c r="C33" s="256"/>
      <c r="D33" s="144">
        <v>4300</v>
      </c>
      <c r="E33" s="139" t="s">
        <v>110</v>
      </c>
      <c r="F33" s="135">
        <v>282874.73</v>
      </c>
      <c r="G33" s="135">
        <v>199900</v>
      </c>
      <c r="H33" s="135">
        <v>238600</v>
      </c>
      <c r="I33" s="136">
        <v>238600</v>
      </c>
      <c r="J33" s="113">
        <f t="shared" si="4"/>
        <v>100</v>
      </c>
      <c r="K33" s="114">
        <f t="shared" si="5"/>
        <v>84.34829084945127</v>
      </c>
      <c r="L33" s="115">
        <f>I33/I90*100</f>
        <v>0.8880244755921448</v>
      </c>
    </row>
    <row r="34" spans="1:12" ht="12.75" customHeight="1" hidden="1">
      <c r="A34" s="125"/>
      <c r="B34" s="267"/>
      <c r="C34" s="256"/>
      <c r="D34" s="255"/>
      <c r="E34" s="139" t="s">
        <v>24</v>
      </c>
      <c r="F34" s="142">
        <v>16322</v>
      </c>
      <c r="G34" s="126">
        <v>0</v>
      </c>
      <c r="H34" s="126">
        <v>0</v>
      </c>
      <c r="I34" s="147">
        <v>0</v>
      </c>
      <c r="J34" s="113" t="e">
        <f t="shared" si="4"/>
        <v>#DIV/0!</v>
      </c>
      <c r="K34" s="114">
        <f t="shared" si="5"/>
        <v>0</v>
      </c>
      <c r="L34" s="115">
        <f>I34/I90*100</f>
        <v>0</v>
      </c>
    </row>
    <row r="35" spans="1:12" ht="12.75" customHeight="1" hidden="1">
      <c r="A35" s="125"/>
      <c r="B35" s="267"/>
      <c r="C35" s="256"/>
      <c r="D35" s="256"/>
      <c r="E35" s="146" t="s">
        <v>25</v>
      </c>
      <c r="F35" s="126">
        <v>8883</v>
      </c>
      <c r="G35" s="152">
        <v>0</v>
      </c>
      <c r="H35" s="142">
        <v>0</v>
      </c>
      <c r="I35" s="113">
        <v>0</v>
      </c>
      <c r="J35" s="113" t="e">
        <f t="shared" si="4"/>
        <v>#DIV/0!</v>
      </c>
      <c r="K35" s="114">
        <f t="shared" si="5"/>
        <v>0</v>
      </c>
      <c r="L35" s="115">
        <f>I35/I90*100</f>
        <v>0</v>
      </c>
    </row>
    <row r="36" spans="1:12" ht="12.75" customHeight="1" hidden="1">
      <c r="A36" s="125"/>
      <c r="B36" s="267"/>
      <c r="C36" s="256"/>
      <c r="D36" s="256"/>
      <c r="E36" s="139" t="s">
        <v>26</v>
      </c>
      <c r="F36" s="126">
        <v>19554</v>
      </c>
      <c r="G36" s="126">
        <v>0</v>
      </c>
      <c r="H36" s="111">
        <v>0</v>
      </c>
      <c r="I36" s="113">
        <v>0</v>
      </c>
      <c r="J36" s="113" t="e">
        <f t="shared" si="4"/>
        <v>#DIV/0!</v>
      </c>
      <c r="K36" s="114">
        <f t="shared" si="5"/>
        <v>0</v>
      </c>
      <c r="L36" s="115">
        <f>I36/I90*100</f>
        <v>0</v>
      </c>
    </row>
    <row r="37" spans="1:12" ht="12.75" customHeight="1" hidden="1">
      <c r="A37" s="125"/>
      <c r="B37" s="267"/>
      <c r="C37" s="256"/>
      <c r="D37" s="256"/>
      <c r="E37" s="146" t="s">
        <v>27</v>
      </c>
      <c r="F37" s="126">
        <v>16798</v>
      </c>
      <c r="G37" s="152">
        <v>0</v>
      </c>
      <c r="H37" s="142">
        <v>0</v>
      </c>
      <c r="I37" s="113">
        <v>0</v>
      </c>
      <c r="J37" s="113" t="e">
        <f t="shared" si="4"/>
        <v>#DIV/0!</v>
      </c>
      <c r="K37" s="114">
        <f t="shared" si="5"/>
        <v>0</v>
      </c>
      <c r="L37" s="143">
        <f>I37/I90*100</f>
        <v>0</v>
      </c>
    </row>
    <row r="38" spans="1:12" ht="12.75" customHeight="1" hidden="1">
      <c r="A38" s="125"/>
      <c r="B38" s="267"/>
      <c r="C38" s="256"/>
      <c r="D38" s="256"/>
      <c r="E38" s="139" t="s">
        <v>28</v>
      </c>
      <c r="F38" s="142">
        <v>28635</v>
      </c>
      <c r="G38" s="126">
        <v>0</v>
      </c>
      <c r="H38" s="111">
        <v>0</v>
      </c>
      <c r="I38" s="147">
        <v>0</v>
      </c>
      <c r="J38" s="113" t="e">
        <f t="shared" si="4"/>
        <v>#DIV/0!</v>
      </c>
      <c r="K38" s="114">
        <f t="shared" si="5"/>
        <v>0</v>
      </c>
      <c r="L38" s="115">
        <f>I38/I90*100</f>
        <v>0</v>
      </c>
    </row>
    <row r="39" spans="1:12" ht="12.75" customHeight="1" hidden="1">
      <c r="A39" s="125"/>
      <c r="B39" s="267"/>
      <c r="C39" s="256"/>
      <c r="D39" s="256"/>
      <c r="E39" s="153" t="s">
        <v>29</v>
      </c>
      <c r="F39" s="126">
        <v>5729</v>
      </c>
      <c r="G39" s="135">
        <v>0</v>
      </c>
      <c r="H39" s="151">
        <v>0</v>
      </c>
      <c r="I39" s="113">
        <v>0</v>
      </c>
      <c r="J39" s="113" t="e">
        <f t="shared" si="4"/>
        <v>#DIV/0!</v>
      </c>
      <c r="K39" s="114">
        <f t="shared" si="5"/>
        <v>0</v>
      </c>
      <c r="L39" s="115">
        <f>I39/I90*100</f>
        <v>0</v>
      </c>
    </row>
    <row r="40" spans="1:12" ht="12.75" customHeight="1" hidden="1">
      <c r="A40" s="125"/>
      <c r="B40" s="267"/>
      <c r="C40" s="256"/>
      <c r="D40" s="256"/>
      <c r="E40" s="150" t="s">
        <v>30</v>
      </c>
      <c r="F40" s="126">
        <v>7843</v>
      </c>
      <c r="G40" s="135">
        <v>0</v>
      </c>
      <c r="H40" s="151">
        <v>0</v>
      </c>
      <c r="I40" s="113">
        <v>0</v>
      </c>
      <c r="J40" s="113" t="e">
        <f t="shared" si="4"/>
        <v>#DIV/0!</v>
      </c>
      <c r="K40" s="114">
        <f t="shared" si="5"/>
        <v>0</v>
      </c>
      <c r="L40" s="115">
        <f>I40/I90*100</f>
        <v>0</v>
      </c>
    </row>
    <row r="41" spans="1:12" ht="12.75" customHeight="1" hidden="1">
      <c r="A41" s="125"/>
      <c r="B41" s="267"/>
      <c r="C41" s="256"/>
      <c r="D41" s="256"/>
      <c r="E41" s="146" t="s">
        <v>31</v>
      </c>
      <c r="F41" s="126">
        <v>6076</v>
      </c>
      <c r="G41" s="152">
        <v>0</v>
      </c>
      <c r="H41" s="142">
        <v>0</v>
      </c>
      <c r="I41" s="113">
        <v>0</v>
      </c>
      <c r="J41" s="113" t="e">
        <f t="shared" si="4"/>
        <v>#DIV/0!</v>
      </c>
      <c r="K41" s="114">
        <f t="shared" si="5"/>
        <v>0</v>
      </c>
      <c r="L41" s="115">
        <f>I41/I90*100</f>
        <v>0</v>
      </c>
    </row>
    <row r="42" spans="1:12" ht="12.75" customHeight="1" hidden="1">
      <c r="A42" s="125"/>
      <c r="B42" s="267"/>
      <c r="C42" s="256"/>
      <c r="D42" s="256"/>
      <c r="E42" s="139" t="s">
        <v>32</v>
      </c>
      <c r="F42" s="126">
        <v>3173</v>
      </c>
      <c r="G42" s="126">
        <v>0</v>
      </c>
      <c r="H42" s="111">
        <v>0</v>
      </c>
      <c r="I42" s="113">
        <v>0</v>
      </c>
      <c r="J42" s="113" t="e">
        <f t="shared" si="4"/>
        <v>#DIV/0!</v>
      </c>
      <c r="K42" s="114">
        <f t="shared" si="5"/>
        <v>0</v>
      </c>
      <c r="L42" s="115">
        <v>0.12</v>
      </c>
    </row>
    <row r="43" spans="1:12" ht="12.75" customHeight="1" hidden="1">
      <c r="A43" s="125"/>
      <c r="B43" s="267"/>
      <c r="C43" s="256"/>
      <c r="D43" s="256"/>
      <c r="E43" s="146" t="s">
        <v>33</v>
      </c>
      <c r="F43" s="126">
        <v>26214</v>
      </c>
      <c r="G43" s="152">
        <v>0</v>
      </c>
      <c r="H43" s="142">
        <v>0</v>
      </c>
      <c r="I43" s="113">
        <v>0</v>
      </c>
      <c r="J43" s="113" t="e">
        <f t="shared" si="4"/>
        <v>#DIV/0!</v>
      </c>
      <c r="K43" s="114">
        <f t="shared" si="5"/>
        <v>0</v>
      </c>
      <c r="L43" s="143">
        <f>I43/I90*100</f>
        <v>0</v>
      </c>
    </row>
    <row r="44" spans="1:12" ht="12.75" customHeight="1" hidden="1">
      <c r="A44" s="125"/>
      <c r="B44" s="267"/>
      <c r="C44" s="256"/>
      <c r="D44" s="256"/>
      <c r="E44" s="139" t="s">
        <v>34</v>
      </c>
      <c r="F44" s="135">
        <v>660</v>
      </c>
      <c r="G44" s="126">
        <v>0</v>
      </c>
      <c r="H44" s="111">
        <v>0</v>
      </c>
      <c r="I44" s="136">
        <v>0</v>
      </c>
      <c r="J44" s="113" t="e">
        <f t="shared" si="4"/>
        <v>#DIV/0!</v>
      </c>
      <c r="K44" s="114">
        <f t="shared" si="5"/>
        <v>0</v>
      </c>
      <c r="L44" s="115">
        <f>I44/I90*100</f>
        <v>0</v>
      </c>
    </row>
    <row r="45" spans="1:12" ht="12.75" customHeight="1" hidden="1">
      <c r="A45" s="125"/>
      <c r="B45" s="267"/>
      <c r="C45" s="256"/>
      <c r="D45" s="256"/>
      <c r="E45" s="146" t="s">
        <v>35</v>
      </c>
      <c r="F45" s="142">
        <v>663</v>
      </c>
      <c r="G45" s="142">
        <v>0</v>
      </c>
      <c r="H45" s="142">
        <v>0</v>
      </c>
      <c r="I45" s="147">
        <v>0</v>
      </c>
      <c r="J45" s="113" t="e">
        <f t="shared" si="4"/>
        <v>#DIV/0!</v>
      </c>
      <c r="K45" s="114">
        <f t="shared" si="5"/>
        <v>0</v>
      </c>
      <c r="L45" s="115">
        <f>I45/I90*100</f>
        <v>0</v>
      </c>
    </row>
    <row r="46" spans="1:12" ht="12.75" customHeight="1" hidden="1">
      <c r="A46" s="125"/>
      <c r="B46" s="267"/>
      <c r="C46" s="256"/>
      <c r="D46" s="256"/>
      <c r="E46" s="139" t="s">
        <v>95</v>
      </c>
      <c r="F46" s="126">
        <v>931</v>
      </c>
      <c r="G46" s="111">
        <v>0</v>
      </c>
      <c r="H46" s="111">
        <v>0</v>
      </c>
      <c r="I46" s="113">
        <v>0</v>
      </c>
      <c r="J46" s="113" t="e">
        <f t="shared" si="4"/>
        <v>#DIV/0!</v>
      </c>
      <c r="K46" s="114">
        <f t="shared" si="5"/>
        <v>0</v>
      </c>
      <c r="L46" s="115">
        <f>I46/I90*100</f>
        <v>0</v>
      </c>
    </row>
    <row r="47" spans="1:12" ht="12.75" customHeight="1" hidden="1">
      <c r="A47" s="125"/>
      <c r="B47" s="267"/>
      <c r="C47" s="256"/>
      <c r="D47" s="258"/>
      <c r="E47" s="153" t="s">
        <v>36</v>
      </c>
      <c r="F47" s="142">
        <v>11255</v>
      </c>
      <c r="G47" s="151">
        <v>0</v>
      </c>
      <c r="H47" s="151">
        <v>0</v>
      </c>
      <c r="I47" s="147">
        <v>0</v>
      </c>
      <c r="J47" s="113" t="e">
        <f t="shared" si="4"/>
        <v>#DIV/0!</v>
      </c>
      <c r="K47" s="114">
        <f t="shared" si="5"/>
        <v>0</v>
      </c>
      <c r="L47" s="115">
        <v>0.44</v>
      </c>
    </row>
    <row r="48" spans="1:12" ht="15.75">
      <c r="A48" s="125"/>
      <c r="B48" s="267"/>
      <c r="C48" s="256"/>
      <c r="D48" s="144">
        <v>4350</v>
      </c>
      <c r="E48" s="139" t="s">
        <v>37</v>
      </c>
      <c r="F48" s="126">
        <v>841.8</v>
      </c>
      <c r="G48" s="126">
        <v>2000</v>
      </c>
      <c r="H48" s="126">
        <v>2000</v>
      </c>
      <c r="I48" s="113">
        <v>2000</v>
      </c>
      <c r="J48" s="113">
        <f t="shared" si="4"/>
        <v>100</v>
      </c>
      <c r="K48" s="114">
        <f t="shared" si="5"/>
        <v>237.58612497030174</v>
      </c>
      <c r="L48" s="115">
        <f>I48/I90*100</f>
        <v>0.007443625109741364</v>
      </c>
    </row>
    <row r="49" spans="1:12" ht="15.75">
      <c r="A49" s="125"/>
      <c r="B49" s="267"/>
      <c r="C49" s="256"/>
      <c r="D49" s="110">
        <v>4360</v>
      </c>
      <c r="E49" s="139" t="s">
        <v>115</v>
      </c>
      <c r="F49" s="126">
        <v>0</v>
      </c>
      <c r="G49" s="126">
        <v>0</v>
      </c>
      <c r="H49" s="126">
        <v>20000</v>
      </c>
      <c r="I49" s="113">
        <v>19298.31</v>
      </c>
      <c r="J49" s="113">
        <f t="shared" si="4"/>
        <v>96.49155</v>
      </c>
      <c r="K49" s="114" t="e">
        <f t="shared" si="5"/>
        <v>#DIV/0!</v>
      </c>
      <c r="L49" s="115">
        <f>I49/I90*100</f>
        <v>0.07182469244578644</v>
      </c>
    </row>
    <row r="50" spans="1:12" ht="15.75">
      <c r="A50" s="125"/>
      <c r="B50" s="267"/>
      <c r="C50" s="256"/>
      <c r="D50" s="110">
        <v>4370</v>
      </c>
      <c r="E50" s="139" t="s">
        <v>116</v>
      </c>
      <c r="F50" s="126">
        <v>0</v>
      </c>
      <c r="G50" s="126">
        <v>0</v>
      </c>
      <c r="H50" s="126">
        <v>17000</v>
      </c>
      <c r="I50" s="113">
        <v>14256.75</v>
      </c>
      <c r="J50" s="113">
        <f t="shared" si="4"/>
        <v>83.86323529411764</v>
      </c>
      <c r="K50" s="114" t="e">
        <f t="shared" si="5"/>
        <v>#DIV/0!</v>
      </c>
      <c r="L50" s="115">
        <f>I50/I90*100</f>
        <v>0.0530609511416526</v>
      </c>
    </row>
    <row r="51" spans="1:12" ht="15.75">
      <c r="A51" s="125"/>
      <c r="B51" s="267"/>
      <c r="C51" s="256"/>
      <c r="D51" s="110">
        <v>4380</v>
      </c>
      <c r="E51" s="139" t="s">
        <v>117</v>
      </c>
      <c r="F51" s="126">
        <v>0</v>
      </c>
      <c r="G51" s="126">
        <v>0</v>
      </c>
      <c r="H51" s="126">
        <v>1000</v>
      </c>
      <c r="I51" s="113">
        <v>0</v>
      </c>
      <c r="J51" s="113">
        <f t="shared" si="4"/>
        <v>0</v>
      </c>
      <c r="K51" s="114" t="e">
        <f t="shared" si="5"/>
        <v>#DIV/0!</v>
      </c>
      <c r="L51" s="115">
        <f>I51/I90*100</f>
        <v>0</v>
      </c>
    </row>
    <row r="52" spans="1:12" ht="15.75">
      <c r="A52" s="125"/>
      <c r="B52" s="267"/>
      <c r="C52" s="256"/>
      <c r="D52" s="110">
        <v>4400</v>
      </c>
      <c r="E52" s="139" t="s">
        <v>118</v>
      </c>
      <c r="F52" s="126">
        <v>0</v>
      </c>
      <c r="G52" s="126">
        <v>0</v>
      </c>
      <c r="H52" s="126">
        <v>30000</v>
      </c>
      <c r="I52" s="113">
        <v>29999.92</v>
      </c>
      <c r="J52" s="113">
        <f t="shared" si="4"/>
        <v>99.99973333333332</v>
      </c>
      <c r="K52" s="114" t="e">
        <f t="shared" si="5"/>
        <v>#DIV/0!</v>
      </c>
      <c r="L52" s="115">
        <v>0</v>
      </c>
    </row>
    <row r="53" spans="1:12" ht="15.75">
      <c r="A53" s="125"/>
      <c r="B53" s="267"/>
      <c r="C53" s="256"/>
      <c r="D53" s="110">
        <v>4410</v>
      </c>
      <c r="E53" s="139" t="s">
        <v>38</v>
      </c>
      <c r="F53" s="126">
        <v>21529.22</v>
      </c>
      <c r="G53" s="126">
        <v>30000</v>
      </c>
      <c r="H53" s="126">
        <v>33000</v>
      </c>
      <c r="I53" s="113">
        <v>32999.42</v>
      </c>
      <c r="J53" s="113">
        <f t="shared" si="4"/>
        <v>99.99824242424242</v>
      </c>
      <c r="K53" s="114">
        <f t="shared" si="5"/>
        <v>153.2773597928768</v>
      </c>
      <c r="L53" s="115">
        <f>I53/I90*100</f>
        <v>0.12281765565945069</v>
      </c>
    </row>
    <row r="54" spans="1:12" ht="15.75">
      <c r="A54" s="125"/>
      <c r="B54" s="267"/>
      <c r="C54" s="256"/>
      <c r="D54" s="110">
        <v>4420</v>
      </c>
      <c r="E54" s="139" t="s">
        <v>39</v>
      </c>
      <c r="F54" s="126">
        <v>3806.35</v>
      </c>
      <c r="G54" s="111">
        <v>5000</v>
      </c>
      <c r="H54" s="111">
        <v>5000</v>
      </c>
      <c r="I54" s="113">
        <v>0</v>
      </c>
      <c r="J54" s="113">
        <f t="shared" si="4"/>
        <v>0</v>
      </c>
      <c r="K54" s="114">
        <v>0</v>
      </c>
      <c r="L54" s="138">
        <f>I54/I90*100</f>
        <v>0</v>
      </c>
    </row>
    <row r="55" spans="1:12" ht="15.75">
      <c r="A55" s="125"/>
      <c r="B55" s="267"/>
      <c r="C55" s="256"/>
      <c r="D55" s="110">
        <v>4430</v>
      </c>
      <c r="E55" s="146" t="s">
        <v>40</v>
      </c>
      <c r="F55" s="126">
        <v>4452</v>
      </c>
      <c r="G55" s="142">
        <v>6000</v>
      </c>
      <c r="H55" s="142">
        <v>6000</v>
      </c>
      <c r="I55" s="113">
        <v>3435</v>
      </c>
      <c r="J55" s="113">
        <f t="shared" si="4"/>
        <v>57.25</v>
      </c>
      <c r="K55" s="114">
        <f t="shared" si="5"/>
        <v>77.15633423180593</v>
      </c>
      <c r="L55" s="138">
        <f>I55/I90*100</f>
        <v>0.012784426125980793</v>
      </c>
    </row>
    <row r="56" spans="1:12" ht="15.75">
      <c r="A56" s="125"/>
      <c r="B56" s="267"/>
      <c r="C56" s="256"/>
      <c r="D56" s="144">
        <v>4440</v>
      </c>
      <c r="E56" s="139" t="s">
        <v>41</v>
      </c>
      <c r="F56" s="126">
        <v>11823.06</v>
      </c>
      <c r="G56" s="126">
        <v>12750</v>
      </c>
      <c r="H56" s="126">
        <v>15000</v>
      </c>
      <c r="I56" s="113">
        <v>13342.92</v>
      </c>
      <c r="J56" s="113">
        <f t="shared" si="4"/>
        <v>88.9528</v>
      </c>
      <c r="K56" s="114">
        <f>I56/F56*100</f>
        <v>112.85504767801228</v>
      </c>
      <c r="L56" s="132">
        <f>I56/I90*100</f>
        <v>0.04965984717463513</v>
      </c>
    </row>
    <row r="57" spans="1:12" ht="15.75">
      <c r="A57" s="125"/>
      <c r="B57" s="267"/>
      <c r="C57" s="256"/>
      <c r="D57" s="154">
        <v>4460</v>
      </c>
      <c r="E57" s="139" t="s">
        <v>122</v>
      </c>
      <c r="F57" s="126">
        <v>0</v>
      </c>
      <c r="G57" s="126">
        <v>0</v>
      </c>
      <c r="H57" s="126">
        <v>0</v>
      </c>
      <c r="I57" s="113">
        <v>0</v>
      </c>
      <c r="J57" s="113" t="e">
        <f t="shared" si="4"/>
        <v>#DIV/0!</v>
      </c>
      <c r="K57" s="114" t="e">
        <f>I57/F57*100</f>
        <v>#DIV/0!</v>
      </c>
      <c r="L57" s="143">
        <v>0</v>
      </c>
    </row>
    <row r="58" spans="1:12" ht="15.75">
      <c r="A58" s="125"/>
      <c r="B58" s="267"/>
      <c r="C58" s="256"/>
      <c r="D58" s="127">
        <v>4490</v>
      </c>
      <c r="E58" s="148" t="s">
        <v>42</v>
      </c>
      <c r="F58" s="129">
        <v>60115.98</v>
      </c>
      <c r="G58" s="129">
        <v>0</v>
      </c>
      <c r="H58" s="129">
        <v>100000</v>
      </c>
      <c r="I58" s="130">
        <v>99956.27</v>
      </c>
      <c r="J58" s="130">
        <f>I58/H58*100</f>
        <v>99.95627</v>
      </c>
      <c r="K58" s="131">
        <f>I58/F58*100</f>
        <v>166.27237882506446</v>
      </c>
      <c r="L58" s="132">
        <f>I58/I90*100</f>
        <v>0.37201850062404374</v>
      </c>
    </row>
    <row r="59" spans="1:12" ht="15.75">
      <c r="A59" s="125"/>
      <c r="B59" s="267"/>
      <c r="C59" s="256"/>
      <c r="D59" s="133"/>
      <c r="E59" s="150" t="s">
        <v>43</v>
      </c>
      <c r="F59" s="135">
        <v>0</v>
      </c>
      <c r="G59" s="135">
        <v>0</v>
      </c>
      <c r="H59" s="135">
        <v>0</v>
      </c>
      <c r="I59" s="136"/>
      <c r="J59" s="136"/>
      <c r="K59" s="137"/>
      <c r="L59" s="138"/>
    </row>
    <row r="60" spans="1:12" ht="15.75" hidden="1">
      <c r="A60" s="125"/>
      <c r="B60" s="267"/>
      <c r="C60" s="256"/>
      <c r="D60" s="154">
        <v>4580</v>
      </c>
      <c r="E60" s="141" t="s">
        <v>44</v>
      </c>
      <c r="F60" s="142">
        <v>120204</v>
      </c>
      <c r="G60" s="142">
        <v>0</v>
      </c>
      <c r="H60" s="142"/>
      <c r="I60" s="147">
        <v>0</v>
      </c>
      <c r="J60" s="130">
        <v>0</v>
      </c>
      <c r="K60" s="131">
        <f>I60/F60*100</f>
        <v>0</v>
      </c>
      <c r="L60" s="132">
        <f>I60/I90*100</f>
        <v>0</v>
      </c>
    </row>
    <row r="61" spans="1:12" ht="15.75">
      <c r="A61" s="125"/>
      <c r="B61" s="267"/>
      <c r="C61" s="257"/>
      <c r="D61" s="127">
        <v>4600</v>
      </c>
      <c r="E61" s="148" t="s">
        <v>93</v>
      </c>
      <c r="F61" s="129">
        <v>13071.12</v>
      </c>
      <c r="G61" s="129">
        <v>20000</v>
      </c>
      <c r="H61" s="129">
        <v>6000</v>
      </c>
      <c r="I61" s="130">
        <v>3201.43</v>
      </c>
      <c r="J61" s="130">
        <f>I61/H61*100</f>
        <v>53.357166666666664</v>
      </c>
      <c r="K61" s="131">
        <f>I61/F61*100</f>
        <v>24.492392388716496</v>
      </c>
      <c r="L61" s="115">
        <f>I61/I90*100</f>
        <v>0.011915122367539648</v>
      </c>
    </row>
    <row r="62" spans="1:12" ht="15.75">
      <c r="A62" s="125"/>
      <c r="B62" s="267"/>
      <c r="C62" s="257"/>
      <c r="D62" s="118"/>
      <c r="E62" s="150" t="s">
        <v>94</v>
      </c>
      <c r="F62" s="135">
        <v>0</v>
      </c>
      <c r="G62" s="135">
        <v>0</v>
      </c>
      <c r="H62" s="135">
        <v>0</v>
      </c>
      <c r="I62" s="136"/>
      <c r="J62" s="136">
        <v>0</v>
      </c>
      <c r="K62" s="137">
        <v>0</v>
      </c>
      <c r="L62" s="115"/>
    </row>
    <row r="63" spans="1:12" ht="15.75">
      <c r="A63" s="125"/>
      <c r="B63" s="267"/>
      <c r="C63" s="256"/>
      <c r="D63" s="87">
        <v>4700</v>
      </c>
      <c r="E63" s="141" t="s">
        <v>119</v>
      </c>
      <c r="F63" s="152">
        <v>0</v>
      </c>
      <c r="G63" s="152">
        <v>0</v>
      </c>
      <c r="H63" s="152">
        <v>25000</v>
      </c>
      <c r="I63" s="155">
        <v>24832</v>
      </c>
      <c r="J63" s="155">
        <f>I63/H63*100</f>
        <v>99.328</v>
      </c>
      <c r="K63" s="156" t="e">
        <f>I63/F63*100</f>
        <v>#DIV/0!</v>
      </c>
      <c r="L63" s="143">
        <f>I63/I90*100</f>
        <v>0.09242004936254879</v>
      </c>
    </row>
    <row r="64" spans="1:12" ht="15.75">
      <c r="A64" s="125"/>
      <c r="B64" s="267"/>
      <c r="C64" s="257"/>
      <c r="D64" s="116">
        <v>4740</v>
      </c>
      <c r="E64" s="148" t="s">
        <v>120</v>
      </c>
      <c r="F64" s="129">
        <v>0</v>
      </c>
      <c r="G64" s="129">
        <v>0</v>
      </c>
      <c r="H64" s="129">
        <v>15000</v>
      </c>
      <c r="I64" s="130">
        <v>14812.73</v>
      </c>
      <c r="J64" s="130">
        <f>I64/H64*100</f>
        <v>98.75153333333333</v>
      </c>
      <c r="K64" s="131" t="e">
        <f>I64/F64*100</f>
        <v>#DIV/0!</v>
      </c>
      <c r="L64" s="132">
        <f>I64/I90*100</f>
        <v>0.0551302044859096</v>
      </c>
    </row>
    <row r="65" spans="1:12" ht="15.75">
      <c r="A65" s="125"/>
      <c r="B65" s="267"/>
      <c r="C65" s="257"/>
      <c r="D65" s="118"/>
      <c r="E65" s="150"/>
      <c r="F65" s="135">
        <v>0</v>
      </c>
      <c r="G65" s="135">
        <v>0</v>
      </c>
      <c r="H65" s="135">
        <v>0</v>
      </c>
      <c r="I65" s="136"/>
      <c r="J65" s="136" t="e">
        <f>I65/H65*100</f>
        <v>#DIV/0!</v>
      </c>
      <c r="K65" s="137" t="e">
        <f>I65/F65*100</f>
        <v>#DIV/0!</v>
      </c>
      <c r="L65" s="138"/>
    </row>
    <row r="66" spans="1:12" ht="15.75">
      <c r="A66" s="125"/>
      <c r="B66" s="267"/>
      <c r="C66" s="256"/>
      <c r="D66" s="118">
        <v>4750</v>
      </c>
      <c r="E66" s="150" t="s">
        <v>121</v>
      </c>
      <c r="F66" s="151">
        <v>0</v>
      </c>
      <c r="G66" s="135">
        <v>0</v>
      </c>
      <c r="H66" s="135">
        <v>250000</v>
      </c>
      <c r="I66" s="136">
        <v>248803.83</v>
      </c>
      <c r="J66" s="136">
        <f>I66/H66*100</f>
        <v>99.521532</v>
      </c>
      <c r="K66" s="137" t="e">
        <f>I66/F66*100</f>
        <v>#DIV/0!</v>
      </c>
      <c r="L66" s="138">
        <f>I66/I90*100</f>
        <v>0.9260012181939109</v>
      </c>
    </row>
    <row r="67" spans="1:12" ht="15.75" hidden="1">
      <c r="A67" s="125"/>
      <c r="B67" s="267"/>
      <c r="C67" s="256"/>
      <c r="D67" s="157">
        <v>4610</v>
      </c>
      <c r="E67" s="141" t="s">
        <v>85</v>
      </c>
      <c r="F67" s="244">
        <v>0</v>
      </c>
      <c r="G67" s="244">
        <v>0</v>
      </c>
      <c r="H67" s="244">
        <v>0</v>
      </c>
      <c r="I67" s="246">
        <v>0</v>
      </c>
      <c r="J67" s="246">
        <v>0</v>
      </c>
      <c r="K67" s="285">
        <v>0</v>
      </c>
      <c r="L67" s="290">
        <f>I67/I90*100</f>
        <v>0</v>
      </c>
    </row>
    <row r="68" spans="1:12" ht="15.75" hidden="1">
      <c r="A68" s="125"/>
      <c r="B68" s="267"/>
      <c r="C68" s="256"/>
      <c r="D68" s="118"/>
      <c r="E68" s="150" t="s">
        <v>86</v>
      </c>
      <c r="F68" s="245"/>
      <c r="G68" s="245"/>
      <c r="H68" s="245"/>
      <c r="I68" s="247"/>
      <c r="J68" s="247"/>
      <c r="K68" s="287"/>
      <c r="L68" s="291"/>
    </row>
    <row r="69" spans="1:12" ht="15.75">
      <c r="A69" s="125"/>
      <c r="B69" s="263"/>
      <c r="C69" s="256"/>
      <c r="D69" s="128">
        <v>6060</v>
      </c>
      <c r="E69" s="141" t="s">
        <v>109</v>
      </c>
      <c r="F69" s="111">
        <v>22335.06</v>
      </c>
      <c r="G69" s="111">
        <v>20000</v>
      </c>
      <c r="H69" s="111">
        <v>30000</v>
      </c>
      <c r="I69" s="112">
        <v>26919.38</v>
      </c>
      <c r="J69" s="113">
        <f>I69/H69*100</f>
        <v>89.73126666666667</v>
      </c>
      <c r="K69" s="114">
        <f>I69/F69*100</f>
        <v>120.52521909500132</v>
      </c>
      <c r="L69" s="115">
        <f>I69/I90*100</f>
        <v>0.10018888645333475</v>
      </c>
    </row>
    <row r="70" spans="1:12" s="13" customFormat="1" ht="15.75">
      <c r="A70" s="103"/>
      <c r="B70" s="119">
        <v>757</v>
      </c>
      <c r="C70" s="252" t="s">
        <v>45</v>
      </c>
      <c r="D70" s="253"/>
      <c r="E70" s="254"/>
      <c r="F70" s="121">
        <v>280453.13</v>
      </c>
      <c r="G70" s="121">
        <f>G71</f>
        <v>356900</v>
      </c>
      <c r="H70" s="121">
        <f>H71</f>
        <v>1795000</v>
      </c>
      <c r="I70" s="122">
        <f>I71</f>
        <v>862781.99</v>
      </c>
      <c r="J70" s="122">
        <f>J71</f>
        <v>48.06584902506963</v>
      </c>
      <c r="K70" s="108">
        <f>K71</f>
        <v>307.6385669149066</v>
      </c>
      <c r="L70" s="158">
        <f>I70/I90*100</f>
        <v>3.2111128424983115</v>
      </c>
    </row>
    <row r="71" spans="1:12" ht="15.75">
      <c r="A71" s="84"/>
      <c r="B71" s="262"/>
      <c r="C71" s="128">
        <v>75702</v>
      </c>
      <c r="D71" s="248" t="s">
        <v>46</v>
      </c>
      <c r="E71" s="249"/>
      <c r="F71" s="244">
        <v>280453.13</v>
      </c>
      <c r="G71" s="244">
        <f>G73</f>
        <v>356900</v>
      </c>
      <c r="H71" s="244">
        <f>H73</f>
        <v>1795000</v>
      </c>
      <c r="I71" s="246">
        <f>I73</f>
        <v>862781.99</v>
      </c>
      <c r="J71" s="246">
        <f>J73</f>
        <v>48.06584902506963</v>
      </c>
      <c r="K71" s="285">
        <f>I71/F71*100</f>
        <v>307.6385669149066</v>
      </c>
      <c r="L71" s="290">
        <f>I71/I90*100</f>
        <v>3.2111128424983115</v>
      </c>
    </row>
    <row r="72" spans="1:12" ht="15.75">
      <c r="A72" s="84"/>
      <c r="B72" s="267"/>
      <c r="C72" s="144"/>
      <c r="D72" s="250" t="s">
        <v>108</v>
      </c>
      <c r="E72" s="251"/>
      <c r="F72" s="245"/>
      <c r="G72" s="245"/>
      <c r="H72" s="245"/>
      <c r="I72" s="247"/>
      <c r="J72" s="247"/>
      <c r="K72" s="287"/>
      <c r="L72" s="291"/>
    </row>
    <row r="73" spans="1:12" ht="15.75">
      <c r="A73" s="84"/>
      <c r="B73" s="267"/>
      <c r="C73" s="255"/>
      <c r="D73" s="127">
        <v>8070</v>
      </c>
      <c r="E73" s="148" t="s">
        <v>47</v>
      </c>
      <c r="F73" s="244">
        <v>280453</v>
      </c>
      <c r="G73" s="244">
        <v>356900</v>
      </c>
      <c r="H73" s="244">
        <v>1795000</v>
      </c>
      <c r="I73" s="246">
        <v>862781.99</v>
      </c>
      <c r="J73" s="246">
        <f>I73/H73*100</f>
        <v>48.06584902506963</v>
      </c>
      <c r="K73" s="285">
        <f>I73/F73*100</f>
        <v>307.63870951638955</v>
      </c>
      <c r="L73" s="290">
        <f>I73/I90*100</f>
        <v>3.2111128424983115</v>
      </c>
    </row>
    <row r="74" spans="1:12" ht="15.75">
      <c r="A74" s="84"/>
      <c r="B74" s="267"/>
      <c r="C74" s="256"/>
      <c r="D74" s="256"/>
      <c r="E74" s="141" t="s">
        <v>48</v>
      </c>
      <c r="F74" s="268"/>
      <c r="G74" s="268"/>
      <c r="H74" s="268"/>
      <c r="I74" s="271"/>
      <c r="J74" s="271"/>
      <c r="K74" s="286"/>
      <c r="L74" s="292"/>
    </row>
    <row r="75" spans="1:12" ht="15.75">
      <c r="A75" s="84"/>
      <c r="B75" s="263"/>
      <c r="C75" s="256"/>
      <c r="D75" s="256"/>
      <c r="E75" s="141" t="s">
        <v>49</v>
      </c>
      <c r="F75" s="245"/>
      <c r="G75" s="268"/>
      <c r="H75" s="245"/>
      <c r="I75" s="247"/>
      <c r="J75" s="247"/>
      <c r="K75" s="287"/>
      <c r="L75" s="291"/>
    </row>
    <row r="76" spans="1:12" s="13" customFormat="1" ht="15.75">
      <c r="A76" s="103"/>
      <c r="B76" s="159">
        <v>758</v>
      </c>
      <c r="C76" s="252" t="s">
        <v>50</v>
      </c>
      <c r="D76" s="253"/>
      <c r="E76" s="254"/>
      <c r="F76" s="160">
        <f aca="true" t="shared" si="6" ref="F76:K76">F77</f>
        <v>0</v>
      </c>
      <c r="G76" s="160">
        <v>0</v>
      </c>
      <c r="H76" s="121">
        <f>H77</f>
        <v>250000</v>
      </c>
      <c r="I76" s="161">
        <f t="shared" si="6"/>
        <v>0</v>
      </c>
      <c r="J76" s="122">
        <f t="shared" si="6"/>
        <v>0</v>
      </c>
      <c r="K76" s="108">
        <f t="shared" si="6"/>
        <v>0</v>
      </c>
      <c r="L76" s="158">
        <f>I76/I90*100</f>
        <v>0</v>
      </c>
    </row>
    <row r="77" spans="1:12" ht="15.75">
      <c r="A77" s="84"/>
      <c r="B77" s="262"/>
      <c r="C77" s="128">
        <v>75818</v>
      </c>
      <c r="D77" s="260" t="s">
        <v>51</v>
      </c>
      <c r="E77" s="261"/>
      <c r="F77" s="126">
        <f>F78</f>
        <v>0</v>
      </c>
      <c r="G77" s="126">
        <f>G78</f>
        <v>457242</v>
      </c>
      <c r="H77" s="126">
        <v>250000</v>
      </c>
      <c r="I77" s="113">
        <f>I78</f>
        <v>0</v>
      </c>
      <c r="J77" s="113">
        <v>0</v>
      </c>
      <c r="K77" s="114">
        <v>0</v>
      </c>
      <c r="L77" s="115">
        <f>I77/I90*100</f>
        <v>0</v>
      </c>
    </row>
    <row r="78" spans="1:12" ht="15.75">
      <c r="A78" s="84"/>
      <c r="B78" s="263"/>
      <c r="C78" s="110"/>
      <c r="D78" s="110">
        <v>4810</v>
      </c>
      <c r="E78" s="162" t="s">
        <v>51</v>
      </c>
      <c r="F78" s="126">
        <v>0</v>
      </c>
      <c r="G78" s="111">
        <v>457242</v>
      </c>
      <c r="H78" s="126">
        <v>250000</v>
      </c>
      <c r="I78" s="112">
        <v>0</v>
      </c>
      <c r="J78" s="113">
        <v>0</v>
      </c>
      <c r="K78" s="114">
        <v>0</v>
      </c>
      <c r="L78" s="115">
        <f>I78/I90*100</f>
        <v>0</v>
      </c>
    </row>
    <row r="79" spans="1:12" s="13" customFormat="1" ht="15.75">
      <c r="A79" s="103"/>
      <c r="B79" s="163">
        <v>900</v>
      </c>
      <c r="C79" s="276" t="s">
        <v>52</v>
      </c>
      <c r="D79" s="277"/>
      <c r="E79" s="278"/>
      <c r="F79" s="269">
        <v>16943761.16</v>
      </c>
      <c r="G79" s="269">
        <f>G81</f>
        <v>175883910</v>
      </c>
      <c r="H79" s="269">
        <f>H81</f>
        <v>125897439</v>
      </c>
      <c r="I79" s="272">
        <v>24030004.53</v>
      </c>
      <c r="J79" s="272">
        <v>0</v>
      </c>
      <c r="K79" s="288">
        <f>K81</f>
        <v>141.82213915248556</v>
      </c>
      <c r="L79" s="293">
        <f>I79/I90*100</f>
        <v>89.43517255335338</v>
      </c>
    </row>
    <row r="80" spans="1:12" s="13" customFormat="1" ht="15.75">
      <c r="A80" s="103"/>
      <c r="B80" s="164"/>
      <c r="C80" s="264" t="s">
        <v>53</v>
      </c>
      <c r="D80" s="265"/>
      <c r="E80" s="266"/>
      <c r="F80" s="270"/>
      <c r="G80" s="270"/>
      <c r="H80" s="270"/>
      <c r="I80" s="273"/>
      <c r="J80" s="273"/>
      <c r="K80" s="289"/>
      <c r="L80" s="294"/>
    </row>
    <row r="81" spans="1:12" ht="15.75">
      <c r="A81" s="84"/>
      <c r="B81" s="262"/>
      <c r="C81" s="144">
        <v>90001</v>
      </c>
      <c r="D81" s="260" t="s">
        <v>54</v>
      </c>
      <c r="E81" s="261"/>
      <c r="F81" s="152">
        <v>16943761.16</v>
      </c>
      <c r="G81" s="152">
        <f>SUM(G82,G83,G84,G86,G88)</f>
        <v>175883910</v>
      </c>
      <c r="H81" s="152">
        <f>SUM(H82,H83,H84,H86,H88)</f>
        <v>125897439</v>
      </c>
      <c r="I81" s="155">
        <v>24030004.53</v>
      </c>
      <c r="J81" s="113">
        <v>0</v>
      </c>
      <c r="K81" s="114">
        <f>I81/F81*100</f>
        <v>141.82213915248556</v>
      </c>
      <c r="L81" s="115">
        <f>I81/I90*100</f>
        <v>89.43517255335338</v>
      </c>
    </row>
    <row r="82" spans="1:12" ht="15.75">
      <c r="A82" s="84"/>
      <c r="B82" s="267"/>
      <c r="C82" s="255"/>
      <c r="D82" s="110">
        <v>4510</v>
      </c>
      <c r="E82" s="162" t="s">
        <v>55</v>
      </c>
      <c r="F82" s="126">
        <v>0</v>
      </c>
      <c r="G82" s="111">
        <v>0</v>
      </c>
      <c r="H82" s="111">
        <v>0</v>
      </c>
      <c r="I82" s="113">
        <v>0</v>
      </c>
      <c r="J82" s="113">
        <v>0</v>
      </c>
      <c r="K82" s="114" t="e">
        <f>I82/F82*100</f>
        <v>#DIV/0!</v>
      </c>
      <c r="L82" s="115">
        <f>I82/I90*100</f>
        <v>0</v>
      </c>
    </row>
    <row r="83" spans="1:12" ht="15.75">
      <c r="A83" s="84"/>
      <c r="B83" s="267"/>
      <c r="C83" s="256"/>
      <c r="D83" s="154">
        <v>4580</v>
      </c>
      <c r="E83" s="146" t="s">
        <v>44</v>
      </c>
      <c r="F83" s="151">
        <v>0</v>
      </c>
      <c r="G83" s="142">
        <v>0</v>
      </c>
      <c r="H83" s="142">
        <v>0</v>
      </c>
      <c r="I83" s="165">
        <v>0</v>
      </c>
      <c r="J83" s="113">
        <v>0</v>
      </c>
      <c r="K83" s="114" t="e">
        <f>I83/F83*100</f>
        <v>#DIV/0!</v>
      </c>
      <c r="L83" s="115">
        <f>I83/I90*100</f>
        <v>0</v>
      </c>
    </row>
    <row r="84" spans="1:12" ht="15.75">
      <c r="A84" s="84"/>
      <c r="B84" s="267"/>
      <c r="C84" s="256"/>
      <c r="D84" s="127">
        <v>6050</v>
      </c>
      <c r="E84" s="148" t="s">
        <v>56</v>
      </c>
      <c r="F84" s="244">
        <v>157669</v>
      </c>
      <c r="G84" s="244">
        <v>264180</v>
      </c>
      <c r="H84" s="244">
        <v>2000000</v>
      </c>
      <c r="I84" s="246">
        <v>351963.2</v>
      </c>
      <c r="J84" s="246">
        <f>I84/H84*100</f>
        <v>17.59816</v>
      </c>
      <c r="K84" s="114">
        <f aca="true" t="shared" si="7" ref="K84:K89">I84/F84*100</f>
        <v>223.22916997000047</v>
      </c>
      <c r="L84" s="290">
        <f>I84/I90*100</f>
        <v>1.309941056612461</v>
      </c>
    </row>
    <row r="85" spans="1:12" ht="15.75">
      <c r="A85" s="84"/>
      <c r="B85" s="267"/>
      <c r="C85" s="256"/>
      <c r="D85" s="133"/>
      <c r="E85" s="146" t="s">
        <v>57</v>
      </c>
      <c r="F85" s="245"/>
      <c r="G85" s="245"/>
      <c r="H85" s="245"/>
      <c r="I85" s="247"/>
      <c r="J85" s="247"/>
      <c r="K85" s="114" t="e">
        <f t="shared" si="7"/>
        <v>#DIV/0!</v>
      </c>
      <c r="L85" s="291"/>
    </row>
    <row r="86" spans="1:12" ht="15.75">
      <c r="A86" s="84"/>
      <c r="B86" s="267"/>
      <c r="C86" s="256"/>
      <c r="D86" s="127">
        <v>6058</v>
      </c>
      <c r="E86" s="148" t="s">
        <v>56</v>
      </c>
      <c r="F86" s="244">
        <v>10011044.47</v>
      </c>
      <c r="G86" s="244">
        <v>90552977</v>
      </c>
      <c r="H86" s="244">
        <v>79663200</v>
      </c>
      <c r="I86" s="246">
        <v>0</v>
      </c>
      <c r="J86" s="246">
        <f>I86/H86*100</f>
        <v>0</v>
      </c>
      <c r="K86" s="114">
        <f t="shared" si="7"/>
        <v>0</v>
      </c>
      <c r="L86" s="290">
        <f>I86/I90*100</f>
        <v>0</v>
      </c>
    </row>
    <row r="87" spans="1:12" ht="15.75">
      <c r="A87" s="84"/>
      <c r="B87" s="267"/>
      <c r="C87" s="256"/>
      <c r="D87" s="133"/>
      <c r="E87" s="153" t="s">
        <v>57</v>
      </c>
      <c r="F87" s="245"/>
      <c r="G87" s="245"/>
      <c r="H87" s="245"/>
      <c r="I87" s="247"/>
      <c r="J87" s="247"/>
      <c r="K87" s="114" t="e">
        <f t="shared" si="7"/>
        <v>#DIV/0!</v>
      </c>
      <c r="L87" s="291"/>
    </row>
    <row r="88" spans="1:12" ht="15.75">
      <c r="A88" s="84"/>
      <c r="B88" s="267"/>
      <c r="C88" s="256"/>
      <c r="D88" s="127">
        <v>6059</v>
      </c>
      <c r="E88" s="148" t="s">
        <v>56</v>
      </c>
      <c r="F88" s="244">
        <v>6775047.69</v>
      </c>
      <c r="G88" s="244">
        <v>85066753</v>
      </c>
      <c r="H88" s="244">
        <v>44234239</v>
      </c>
      <c r="I88" s="246">
        <v>5959536.4</v>
      </c>
      <c r="J88" s="246">
        <f>I88/H88*100</f>
        <v>13.472677579012945</v>
      </c>
      <c r="K88" s="114">
        <f t="shared" si="7"/>
        <v>87.9630177186251</v>
      </c>
      <c r="L88" s="290">
        <f>I88/I90*100</f>
        <v>22.180277394728833</v>
      </c>
    </row>
    <row r="89" spans="1:12" ht="15.75">
      <c r="A89" s="84"/>
      <c r="B89" s="267"/>
      <c r="C89" s="256"/>
      <c r="D89" s="90"/>
      <c r="E89" s="146" t="s">
        <v>57</v>
      </c>
      <c r="F89" s="268"/>
      <c r="G89" s="268"/>
      <c r="H89" s="268"/>
      <c r="I89" s="271"/>
      <c r="J89" s="271"/>
      <c r="K89" s="114" t="e">
        <f t="shared" si="7"/>
        <v>#DIV/0!</v>
      </c>
      <c r="L89" s="292"/>
    </row>
    <row r="90" spans="1:13" ht="16.5" thickBot="1">
      <c r="A90" s="84"/>
      <c r="B90" s="259" t="s">
        <v>58</v>
      </c>
      <c r="C90" s="259"/>
      <c r="D90" s="259"/>
      <c r="E90" s="259"/>
      <c r="F90" s="167">
        <f>SUM(F11,F15,F70,F76,F79)</f>
        <v>18816458.38</v>
      </c>
      <c r="G90" s="168">
        <f>SUM(G11,G15,G70,G76,G79)</f>
        <v>177738460</v>
      </c>
      <c r="H90" s="168">
        <f>SUM(H11,H15,H70,H76,H79)</f>
        <v>130112839</v>
      </c>
      <c r="I90" s="169">
        <f>I11+I15+I70+I76+I79</f>
        <v>26868628.8</v>
      </c>
      <c r="J90" s="173">
        <f>I90/H90*100</f>
        <v>20.650251740337477</v>
      </c>
      <c r="K90" s="170">
        <f>I90/F90*100</f>
        <v>142.79323057179906</v>
      </c>
      <c r="L90" s="171">
        <f>SUM(L11,L15,L70,L76,L79)</f>
        <v>100</v>
      </c>
      <c r="M90" s="125"/>
    </row>
    <row r="91" spans="10:11" ht="15.75">
      <c r="J91" s="172"/>
      <c r="K91" s="166"/>
    </row>
  </sheetData>
  <mergeCells count="79">
    <mergeCell ref="L71:L72"/>
    <mergeCell ref="L67:L68"/>
    <mergeCell ref="L73:L75"/>
    <mergeCell ref="L84:L85"/>
    <mergeCell ref="L79:L80"/>
    <mergeCell ref="L17:L18"/>
    <mergeCell ref="J88:J89"/>
    <mergeCell ref="J86:J87"/>
    <mergeCell ref="J17:J18"/>
    <mergeCell ref="K17:K18"/>
    <mergeCell ref="K71:K72"/>
    <mergeCell ref="J67:J68"/>
    <mergeCell ref="K67:K68"/>
    <mergeCell ref="L86:L87"/>
    <mergeCell ref="L88:L89"/>
    <mergeCell ref="F86:F87"/>
    <mergeCell ref="K73:K75"/>
    <mergeCell ref="J79:J80"/>
    <mergeCell ref="K79:K80"/>
    <mergeCell ref="J84:J85"/>
    <mergeCell ref="J73:J75"/>
    <mergeCell ref="G86:G87"/>
    <mergeCell ref="H86:H87"/>
    <mergeCell ref="F73:F75"/>
    <mergeCell ref="I84:I85"/>
    <mergeCell ref="F88:F89"/>
    <mergeCell ref="G88:G89"/>
    <mergeCell ref="H88:H89"/>
    <mergeCell ref="I88:I89"/>
    <mergeCell ref="B7:B9"/>
    <mergeCell ref="C11:E11"/>
    <mergeCell ref="D12:E12"/>
    <mergeCell ref="C15:E15"/>
    <mergeCell ref="G79:G80"/>
    <mergeCell ref="D16:E16"/>
    <mergeCell ref="B12:B14"/>
    <mergeCell ref="C13:C14"/>
    <mergeCell ref="C79:E79"/>
    <mergeCell ref="D74:D75"/>
    <mergeCell ref="C73:C75"/>
    <mergeCell ref="B71:B75"/>
    <mergeCell ref="B16:B69"/>
    <mergeCell ref="F17:F18"/>
    <mergeCell ref="I86:I87"/>
    <mergeCell ref="F84:F85"/>
    <mergeCell ref="G73:G75"/>
    <mergeCell ref="H79:H80"/>
    <mergeCell ref="H73:H75"/>
    <mergeCell ref="F79:F80"/>
    <mergeCell ref="I73:I75"/>
    <mergeCell ref="I79:I80"/>
    <mergeCell ref="G84:G85"/>
    <mergeCell ref="H84:H85"/>
    <mergeCell ref="B90:E90"/>
    <mergeCell ref="C76:E76"/>
    <mergeCell ref="D77:E77"/>
    <mergeCell ref="D81:E81"/>
    <mergeCell ref="B77:B78"/>
    <mergeCell ref="C82:C89"/>
    <mergeCell ref="C80:E80"/>
    <mergeCell ref="B81:B89"/>
    <mergeCell ref="G17:G18"/>
    <mergeCell ref="H17:H18"/>
    <mergeCell ref="I17:I18"/>
    <mergeCell ref="C70:E70"/>
    <mergeCell ref="C17:C69"/>
    <mergeCell ref="D34:D47"/>
    <mergeCell ref="D26:D30"/>
    <mergeCell ref="D71:E71"/>
    <mergeCell ref="D72:E72"/>
    <mergeCell ref="F71:F72"/>
    <mergeCell ref="G71:G72"/>
    <mergeCell ref="H71:H72"/>
    <mergeCell ref="I71:I72"/>
    <mergeCell ref="J71:J72"/>
    <mergeCell ref="F67:F68"/>
    <mergeCell ref="G67:G68"/>
    <mergeCell ref="H67:H68"/>
    <mergeCell ref="I67:I68"/>
  </mergeCells>
  <printOptions/>
  <pageMargins left="0.2755905511811024" right="0.2755905511811024" top="0.5511811023622047" bottom="0.5511811023622047" header="0.5118110236220472" footer="0.5118110236220472"/>
  <pageSetup fitToHeight="1" fitToWidth="1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wzwik-02</cp:lastModifiedBy>
  <cp:lastPrinted>2008-04-11T11:22:26Z</cp:lastPrinted>
  <dcterms:created xsi:type="dcterms:W3CDTF">1997-02-26T13:46:56Z</dcterms:created>
  <dcterms:modified xsi:type="dcterms:W3CDTF">2008-04-11T11:23:13Z</dcterms:modified>
  <cp:category/>
  <cp:version/>
  <cp:contentType/>
  <cp:contentStatus/>
</cp:coreProperties>
</file>