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2" sheetId="1" r:id="rId1"/>
  </sheets>
  <definedNames>
    <definedName name="_xlnm.Print_Titles" localSheetId="0">'zał 2'!$10:$12</definedName>
  </definedNames>
  <calcPr fullCalcOnLoad="1"/>
</workbook>
</file>

<file path=xl/sharedStrings.xml><?xml version="1.0" encoding="utf-8"?>
<sst xmlns="http://schemas.openxmlformats.org/spreadsheetml/2006/main" count="161" uniqueCount="79">
  <si>
    <t>Załącznik Nr 2</t>
  </si>
  <si>
    <t>do Uchwały Nr 1/XLIII/2010 Zarządu WZWiK</t>
  </si>
  <si>
    <t>z dnia 31 sierpnia 2010 roku</t>
  </si>
  <si>
    <t>w sprawie przedstawienia informacji o przebiegu wykonania budżetu WZWiK za I półrocze 2010r.</t>
  </si>
  <si>
    <t>INFORMACJA O WYKONANIU WYDATKÓW BUDŻETU WZWiK ZA I PÓŁROCZE 2010 ROKU</t>
  </si>
  <si>
    <t>/ w zł/</t>
  </si>
  <si>
    <t>DZ.</t>
  </si>
  <si>
    <t>ROZ.</t>
  </si>
  <si>
    <t>§</t>
  </si>
  <si>
    <t>WYSZCZEGÓLNIENIE</t>
  </si>
  <si>
    <t>Wykonanie za I półrocze 2009 r.</t>
  </si>
  <si>
    <t>Plan wg uchwały budżetowej na  2010 r.</t>
  </si>
  <si>
    <t>Plan po zmianach na 30.06.2010 r.</t>
  </si>
  <si>
    <t>Wykonanie za I półrocze 2010 r.</t>
  </si>
  <si>
    <r>
      <t xml:space="preserve">    % </t>
    </r>
    <r>
      <rPr>
        <b/>
        <sz val="10"/>
        <rFont val="Arial"/>
        <family val="2"/>
      </rPr>
      <t xml:space="preserve">               </t>
    </r>
  </si>
  <si>
    <r>
      <t xml:space="preserve">   % </t>
    </r>
    <r>
      <rPr>
        <b/>
        <sz val="10"/>
        <rFont val="Arial"/>
        <family val="2"/>
      </rPr>
      <t xml:space="preserve">               </t>
    </r>
  </si>
  <si>
    <t>% udziału w wydatkach ogółem</t>
  </si>
  <si>
    <t xml:space="preserve">Odchylenia            (8-5 )        </t>
  </si>
  <si>
    <t>8:5</t>
  </si>
  <si>
    <t>8:6</t>
  </si>
  <si>
    <t>8:7</t>
  </si>
  <si>
    <t>TRANSPORT I  ŁĄCZNOŚĆ</t>
  </si>
  <si>
    <t>x</t>
  </si>
  <si>
    <t>Drogi publiczne krajowe</t>
  </si>
  <si>
    <t>Różne opłaty i składki</t>
  </si>
  <si>
    <t>Odsetki od nieterminowych wpłat z tytułu pozostałych podatków i opłat</t>
  </si>
  <si>
    <t>Drogi publiczne wojewódzki</t>
  </si>
  <si>
    <t>Drogi publiczne powiatowe</t>
  </si>
  <si>
    <t>Koszty postępowania sądowego i prokuratorskiego</t>
  </si>
  <si>
    <t>Drogi publiczne gminne</t>
  </si>
  <si>
    <t xml:space="preserve">   GOSPODARKA MIESZKANIOWA</t>
  </si>
  <si>
    <t>Gospodarka gruntami i nieruchomościami</t>
  </si>
  <si>
    <t>Zakup usług pozostałych</t>
  </si>
  <si>
    <t>Podatek od nieruchomości</t>
  </si>
  <si>
    <t>Opłaty na rzecz budżetów jednostek samorządu terytorialnego</t>
  </si>
  <si>
    <t>ADMINISTRACJA PUBLICZNA</t>
  </si>
  <si>
    <t>POZOSTAŁA DZIAŁALNOŚĆ</t>
  </si>
  <si>
    <t>Wydatki osobowe niezaliczone do wynagrodzeń</t>
  </si>
  <si>
    <t>Różne wydatki na rzecz osób fizycznych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</si>
  <si>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</si>
  <si>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</si>
  <si>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</si>
  <si>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</si>
  <si>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</si>
  <si>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</si>
  <si>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</si>
  <si>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 xml:space="preserve">Zakup usług remontowych </t>
  </si>
  <si>
    <t>Zakup usług zdrowotnych</t>
  </si>
  <si>
    <t>Zakup usług dostępu do sieci internet</t>
  </si>
  <si>
    <t>Opłaty z tytułu zakupu usług telekomunikacyjnych telefonii komórkowej</t>
  </si>
  <si>
    <t>Opłaty z tytułu zakupu  usług telekomunikacyjnych telefonii stacjonarnej</t>
  </si>
  <si>
    <t>Opłaty za administrowanie i czynsze za budynki, lokale i pomieszczenia garażowe</t>
  </si>
  <si>
    <t>Podróże służbowe krajowe</t>
  </si>
  <si>
    <t xml:space="preserve">Odpisy na zakładowy fundusz świadczeń socjalnych </t>
  </si>
  <si>
    <t>Opłaty na rzecz budżetu państwa</t>
  </si>
  <si>
    <t>Podatek od towarów i usług (VAT)</t>
  </si>
  <si>
    <t>Pozostałe odsetki</t>
  </si>
  <si>
    <t>Kary i odszkodowania wpłacane na rzecz osób prawnych i innych jednostek organizacyjnych</t>
  </si>
  <si>
    <t>Odsetki od nieterminowych wpłat podatku od towarów i usług (VAT)</t>
  </si>
  <si>
    <t>Szkolenia pracowników nie 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</si>
  <si>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</si>
  <si>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</si>
  <si>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</si>
  <si>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OBSŁUGA DŁUGU PUBLICZNEGO</t>
  </si>
  <si>
    <t>Obsługa papierów wartościowych, kredytów i pożyczek jednostek samorządu terytorialnego</t>
  </si>
  <si>
    <t xml:space="preserve">Odsetki i dyskonto od skarbowych </t>
  </si>
  <si>
    <t>ROŻNE ROZLICZENIA</t>
  </si>
  <si>
    <t>Rezerwy ogólne i celowe</t>
  </si>
  <si>
    <t>Rezerwy</t>
  </si>
  <si>
    <t>GOSPODARKA KOMUNALNA I OCHRONA ŚRODOWISKA</t>
  </si>
  <si>
    <t>Gospodarka ściekowa i ochrona wód</t>
  </si>
  <si>
    <t>Odsetki od dotacji oraz płatności:wykorzystanych niezgodnie z przeznaczeniem lub wykorzystanych z naruszeniem procedur, o których mowa w art. 184 ustawy , pobranych nienależnie lub w nadmiernej wysokości</t>
  </si>
  <si>
    <t>Odsetki od nieterminowych wpłat podatku od nieruchomości</t>
  </si>
  <si>
    <t>Wydatki inwestycyjne jednostek budżetowych</t>
  </si>
  <si>
    <t>OGÓŁEM WYDATKI WZWiK</t>
  </si>
  <si>
    <t>z tego:</t>
  </si>
  <si>
    <t>a) wydatki bieżące</t>
  </si>
  <si>
    <t>b) wydatki majątkowe</t>
  </si>
  <si>
    <t xml:space="preserve">     '- w tym inwestycyjne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</si>
</sst>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sz val="11.5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7" borderId="1" applyNumberFormat="0" applyProtection="0">
      <alignment vertical="top"/>
    </xf>
    <xf numFmtId="164" fontId="4" fillId="20" borderId="2" applyNumberFormat="0" applyProtection="0">
      <alignment vertical="top"/>
    </xf>
    <xf numFmtId="164" fontId="5" fillId="4" borderId="0" applyNumberFormat="0" applyBorder="0" applyProtection="0">
      <alignment vertical="top"/>
    </xf>
    <xf numFmtId="164" fontId="6" fillId="0" borderId="3" applyNumberFormat="0" applyFill="0" applyProtection="0">
      <alignment vertical="top"/>
    </xf>
    <xf numFmtId="164" fontId="7" fillId="21" borderId="4" applyNumberFormat="0" applyProtection="0">
      <alignment vertical="top"/>
    </xf>
    <xf numFmtId="164" fontId="8" fillId="0" borderId="5" applyNumberFormat="0" applyFill="0" applyProtection="0">
      <alignment vertical="top"/>
    </xf>
    <xf numFmtId="164" fontId="9" fillId="0" borderId="6" applyNumberFormat="0" applyFill="0" applyProtection="0">
      <alignment vertical="top"/>
    </xf>
    <xf numFmtId="164" fontId="10" fillId="0" borderId="7" applyNumberFormat="0" applyFill="0" applyProtection="0">
      <alignment vertical="top"/>
    </xf>
    <xf numFmtId="164" fontId="10" fillId="0" borderId="0" applyNumberFormat="0" applyFill="0" applyBorder="0" applyProtection="0">
      <alignment vertical="top"/>
    </xf>
    <xf numFmtId="164" fontId="11" fillId="22" borderId="0" applyNumberFormat="0" applyBorder="0" applyProtection="0">
      <alignment vertical="top"/>
    </xf>
    <xf numFmtId="164" fontId="12" fillId="20" borderId="1" applyNumberFormat="0" applyProtection="0">
      <alignment vertical="top"/>
    </xf>
    <xf numFmtId="164" fontId="13" fillId="0" borderId="8" applyNumberFormat="0" applyFill="0" applyProtection="0">
      <alignment vertical="top"/>
    </xf>
    <xf numFmtId="164" fontId="14" fillId="0" borderId="0" applyNumberFormat="0" applyFill="0" applyBorder="0" applyProtection="0">
      <alignment vertical="top"/>
    </xf>
    <xf numFmtId="164" fontId="15" fillId="0" borderId="0" applyNumberFormat="0" applyFill="0" applyBorder="0" applyProtection="0">
      <alignment vertical="top"/>
    </xf>
    <xf numFmtId="164" fontId="16" fillId="0" borderId="0" applyNumberFormat="0" applyFill="0" applyBorder="0" applyProtection="0">
      <alignment vertical="top"/>
    </xf>
    <xf numFmtId="164" fontId="0" fillId="23" borderId="9" applyNumberFormat="0" applyProtection="0">
      <alignment vertical="top"/>
    </xf>
    <xf numFmtId="164" fontId="17" fillId="3" borderId="0" applyNumberFormat="0" applyBorder="0" applyProtection="0">
      <alignment vertical="top"/>
    </xf>
  </cellStyleXfs>
  <cellXfs count="61">
    <xf numFmtId="164" fontId="0" fillId="0" borderId="0" xfId="0" applyAlignment="1">
      <alignment vertical="top"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0" fillId="0" borderId="0" xfId="0" applyNumberFormat="1" applyFont="1" applyFill="1" applyBorder="1" applyAlignment="1" applyProtection="1">
      <alignment vertical="top"/>
      <protection/>
    </xf>
    <xf numFmtId="164" fontId="21" fillId="0" borderId="0" xfId="0" applyNumberFormat="1" applyFont="1" applyFill="1" applyBorder="1" applyAlignment="1" applyProtection="1">
      <alignment vertical="top"/>
      <protection/>
    </xf>
    <xf numFmtId="164" fontId="22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0" xfId="0" applyNumberFormat="1" applyFont="1" applyFill="1" applyBorder="1" applyAlignment="1" applyProtection="1">
      <alignment vertical="top"/>
      <protection/>
    </xf>
    <xf numFmtId="164" fontId="23" fillId="0" borderId="0" xfId="0" applyNumberFormat="1" applyFont="1" applyFill="1" applyBorder="1" applyAlignment="1" applyProtection="1">
      <alignment horizontal="right" vertical="top"/>
      <protection/>
    </xf>
    <xf numFmtId="164" fontId="24" fillId="0" borderId="10" xfId="0" applyNumberFormat="1" applyFont="1" applyFill="1" applyBorder="1" applyAlignment="1" applyProtection="1">
      <alignment vertical="center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25" fillId="0" borderId="10" xfId="0" applyNumberFormat="1" applyFont="1" applyFill="1" applyBorder="1" applyAlignment="1" applyProtection="1">
      <alignment horizontal="center" wrapText="1"/>
      <protection/>
    </xf>
    <xf numFmtId="164" fontId="27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5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10" xfId="0" applyNumberFormat="1" applyFont="1" applyFill="1" applyBorder="1" applyAlignment="1" applyProtection="1">
      <alignment horizontal="center" vertical="top"/>
      <protection/>
    </xf>
    <xf numFmtId="164" fontId="28" fillId="0" borderId="10" xfId="0" applyNumberFormat="1" applyFont="1" applyFill="1" applyBorder="1" applyAlignment="1" applyProtection="1">
      <alignment horizontal="center" vertical="top" wrapText="1"/>
      <protection/>
    </xf>
    <xf numFmtId="164" fontId="29" fillId="0" borderId="10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 vertical="top"/>
    </xf>
    <xf numFmtId="164" fontId="30" fillId="6" borderId="10" xfId="0" applyNumberFormat="1" applyFont="1" applyFill="1" applyBorder="1" applyAlignment="1" applyProtection="1">
      <alignment vertical="top"/>
      <protection/>
    </xf>
    <xf numFmtId="164" fontId="30" fillId="6" borderId="10" xfId="0" applyNumberFormat="1" applyFont="1" applyFill="1" applyBorder="1" applyAlignment="1" applyProtection="1">
      <alignment horizontal="center" vertical="top"/>
      <protection/>
    </xf>
    <xf numFmtId="166" fontId="30" fillId="6" borderId="10" xfId="0" applyNumberFormat="1" applyFont="1" applyFill="1" applyBorder="1" applyAlignment="1" applyProtection="1">
      <alignment vertical="top"/>
      <protection/>
    </xf>
    <xf numFmtId="166" fontId="31" fillId="6" borderId="10" xfId="0" applyNumberFormat="1" applyFont="1" applyFill="1" applyBorder="1" applyAlignment="1" applyProtection="1">
      <alignment horizontal="center" vertical="top"/>
      <protection/>
    </xf>
    <xf numFmtId="166" fontId="31" fillId="6" borderId="10" xfId="0" applyNumberFormat="1" applyFont="1" applyFill="1" applyBorder="1" applyAlignment="1" applyProtection="1">
      <alignment horizontal="right" vertical="top"/>
      <protection/>
    </xf>
    <xf numFmtId="164" fontId="32" fillId="0" borderId="0" xfId="0" applyFont="1" applyAlignment="1">
      <alignment vertical="top"/>
    </xf>
    <xf numFmtId="164" fontId="30" fillId="0" borderId="10" xfId="0" applyNumberFormat="1" applyFont="1" applyFill="1" applyBorder="1" applyAlignment="1" applyProtection="1">
      <alignment vertical="top"/>
      <protection/>
    </xf>
    <xf numFmtId="164" fontId="30" fillId="0" borderId="10" xfId="0" applyNumberFormat="1" applyFont="1" applyFill="1" applyBorder="1" applyAlignment="1" applyProtection="1">
      <alignment horizontal="center" vertical="top"/>
      <protection/>
    </xf>
    <xf numFmtId="166" fontId="30" fillId="0" borderId="10" xfId="0" applyNumberFormat="1" applyFont="1" applyFill="1" applyBorder="1" applyAlignment="1" applyProtection="1">
      <alignment vertical="top"/>
      <protection/>
    </xf>
    <xf numFmtId="166" fontId="31" fillId="24" borderId="10" xfId="0" applyNumberFormat="1" applyFont="1" applyFill="1" applyBorder="1" applyAlignment="1" applyProtection="1">
      <alignment horizontal="center" vertical="top"/>
      <protection/>
    </xf>
    <xf numFmtId="166" fontId="31" fillId="24" borderId="10" xfId="0" applyNumberFormat="1" applyFont="1" applyFill="1" applyBorder="1" applyAlignment="1" applyProtection="1">
      <alignment horizontal="right" vertical="top"/>
      <protection/>
    </xf>
    <xf numFmtId="164" fontId="33" fillId="0" borderId="10" xfId="0" applyNumberFormat="1" applyFont="1" applyFill="1" applyBorder="1" applyAlignment="1" applyProtection="1">
      <alignment horizontal="center" vertical="top"/>
      <protection/>
    </xf>
    <xf numFmtId="164" fontId="33" fillId="0" borderId="10" xfId="0" applyNumberFormat="1" applyFont="1" applyFill="1" applyBorder="1" applyAlignment="1" applyProtection="1">
      <alignment horizontal="center" vertical="top" wrapText="1"/>
      <protection/>
    </xf>
    <xf numFmtId="164" fontId="33" fillId="0" borderId="10" xfId="0" applyNumberFormat="1" applyFont="1" applyFill="1" applyBorder="1" applyAlignment="1" applyProtection="1">
      <alignment horizontal="justify" vertical="top"/>
      <protection/>
    </xf>
    <xf numFmtId="166" fontId="33" fillId="0" borderId="10" xfId="0" applyNumberFormat="1" applyFont="1" applyFill="1" applyBorder="1" applyAlignment="1" applyProtection="1">
      <alignment horizontal="right" vertical="top" wrapText="1"/>
      <protection/>
    </xf>
    <xf numFmtId="166" fontId="34" fillId="24" borderId="10" xfId="0" applyNumberFormat="1" applyFont="1" applyFill="1" applyBorder="1" applyAlignment="1" applyProtection="1">
      <alignment horizontal="center" vertical="top"/>
      <protection/>
    </xf>
    <xf numFmtId="166" fontId="34" fillId="24" borderId="10" xfId="0" applyNumberFormat="1" applyFont="1" applyFill="1" applyBorder="1" applyAlignment="1" applyProtection="1">
      <alignment horizontal="right" vertical="top"/>
      <protection/>
    </xf>
    <xf numFmtId="164" fontId="33" fillId="24" borderId="10" xfId="0" applyNumberFormat="1" applyFont="1" applyFill="1" applyBorder="1" applyAlignment="1" applyProtection="1">
      <alignment vertical="top"/>
      <protection/>
    </xf>
    <xf numFmtId="164" fontId="33" fillId="24" borderId="10" xfId="0" applyNumberFormat="1" applyFont="1" applyFill="1" applyBorder="1" applyAlignment="1" applyProtection="1">
      <alignment horizontal="center" vertical="top"/>
      <protection/>
    </xf>
    <xf numFmtId="164" fontId="33" fillId="24" borderId="10" xfId="0" applyNumberFormat="1" applyFont="1" applyFill="1" applyBorder="1" applyAlignment="1" applyProtection="1">
      <alignment vertical="top" wrapText="1"/>
      <protection/>
    </xf>
    <xf numFmtId="166" fontId="33" fillId="24" borderId="10" xfId="0" applyNumberFormat="1" applyFont="1" applyFill="1" applyBorder="1" applyAlignment="1" applyProtection="1">
      <alignment vertical="top"/>
      <protection/>
    </xf>
    <xf numFmtId="164" fontId="33" fillId="0" borderId="10" xfId="0" applyNumberFormat="1" applyFont="1" applyFill="1" applyBorder="1" applyAlignment="1" applyProtection="1">
      <alignment horizontal="justify" vertical="top" wrapText="1"/>
      <protection/>
    </xf>
    <xf numFmtId="167" fontId="33" fillId="0" borderId="10" xfId="0" applyNumberFormat="1" applyFont="1" applyFill="1" applyBorder="1" applyAlignment="1" applyProtection="1">
      <alignment horizontal="right" vertical="top" wrapText="1"/>
      <protection/>
    </xf>
    <xf numFmtId="166" fontId="31" fillId="0" borderId="10" xfId="0" applyNumberFormat="1" applyFont="1" applyFill="1" applyBorder="1" applyAlignment="1" applyProtection="1">
      <alignment horizontal="right" vertical="top"/>
      <protection/>
    </xf>
    <xf numFmtId="164" fontId="33" fillId="0" borderId="10" xfId="0" applyNumberFormat="1" applyFont="1" applyFill="1" applyBorder="1" applyAlignment="1" applyProtection="1">
      <alignment vertical="top"/>
      <protection/>
    </xf>
    <xf numFmtId="166" fontId="33" fillId="0" borderId="10" xfId="0" applyNumberFormat="1" applyFont="1" applyFill="1" applyBorder="1" applyAlignment="1" applyProtection="1">
      <alignment vertical="top"/>
      <protection/>
    </xf>
    <xf numFmtId="166" fontId="34" fillId="0" borderId="10" xfId="0" applyNumberFormat="1" applyFont="1" applyFill="1" applyBorder="1" applyAlignment="1" applyProtection="1">
      <alignment horizontal="right" vertical="top"/>
      <protection/>
    </xf>
    <xf numFmtId="164" fontId="33" fillId="0" borderId="10" xfId="0" applyNumberFormat="1" applyFont="1" applyFill="1" applyBorder="1" applyAlignment="1" applyProtection="1">
      <alignment vertical="top" wrapText="1"/>
      <protection/>
    </xf>
    <xf numFmtId="164" fontId="30" fillId="0" borderId="10" xfId="0" applyNumberFormat="1" applyFont="1" applyFill="1" applyBorder="1" applyAlignment="1" applyProtection="1">
      <alignment vertical="top" wrapText="1"/>
      <protection/>
    </xf>
    <xf numFmtId="166" fontId="34" fillId="0" borderId="10" xfId="0" applyNumberFormat="1" applyFont="1" applyFill="1" applyBorder="1" applyAlignment="1" applyProtection="1">
      <alignment horizontal="center" vertical="top"/>
      <protection/>
    </xf>
    <xf numFmtId="166" fontId="34" fillId="0" borderId="10" xfId="0" applyNumberFormat="1" applyFont="1" applyFill="1" applyBorder="1" applyAlignment="1" applyProtection="1">
      <alignment horizontal="right" vertical="top" wrapText="1"/>
      <protection/>
    </xf>
    <xf numFmtId="166" fontId="33" fillId="0" borderId="10" xfId="0" applyNumberFormat="1" applyFont="1" applyFill="1" applyBorder="1" applyAlignment="1" applyProtection="1">
      <alignment horizontal="right" vertical="top"/>
      <protection/>
    </xf>
    <xf numFmtId="164" fontId="30" fillId="6" borderId="10" xfId="0" applyNumberFormat="1" applyFont="1" applyFill="1" applyBorder="1" applyAlignment="1" applyProtection="1">
      <alignment vertical="center"/>
      <protection/>
    </xf>
    <xf numFmtId="164" fontId="30" fillId="6" borderId="10" xfId="0" applyNumberFormat="1" applyFont="1" applyFill="1" applyBorder="1" applyAlignment="1" applyProtection="1">
      <alignment horizontal="center" vertical="center"/>
      <protection/>
    </xf>
    <xf numFmtId="166" fontId="30" fillId="6" borderId="10" xfId="0" applyNumberFormat="1" applyFont="1" applyFill="1" applyBorder="1" applyAlignment="1" applyProtection="1">
      <alignment vertical="center"/>
      <protection/>
    </xf>
    <xf numFmtId="166" fontId="31" fillId="6" borderId="10" xfId="0" applyNumberFormat="1" applyFont="1" applyFill="1" applyBorder="1" applyAlignment="1" applyProtection="1">
      <alignment horizontal="right" vertical="center"/>
      <protection/>
    </xf>
    <xf numFmtId="164" fontId="32" fillId="0" borderId="0" xfId="0" applyFont="1" applyAlignment="1">
      <alignment vertical="center"/>
    </xf>
    <xf numFmtId="164" fontId="30" fillId="0" borderId="10" xfId="0" applyNumberFormat="1" applyFont="1" applyFill="1" applyBorder="1" applyAlignment="1" applyProtection="1">
      <alignment horizontal="center" vertical="top" wrapText="1"/>
      <protection/>
    </xf>
    <xf numFmtId="166" fontId="31" fillId="0" borderId="10" xfId="0" applyNumberFormat="1" applyFont="1" applyFill="1" applyBorder="1" applyAlignment="1" applyProtection="1">
      <alignment horizontal="center" vertical="top"/>
      <protection/>
    </xf>
    <xf numFmtId="164" fontId="33" fillId="0" borderId="10" xfId="0" applyNumberFormat="1" applyFont="1" applyFill="1" applyBorder="1" applyAlignment="1" applyProtection="1">
      <alignment horizontal="left" vertical="top"/>
      <protection/>
    </xf>
    <xf numFmtId="164" fontId="30" fillId="6" borderId="10" xfId="0" applyNumberFormat="1" applyFont="1" applyFill="1" applyBorder="1" applyAlignment="1" applyProtection="1">
      <alignment horizontal="center" vertical="top" wrapText="1"/>
      <protection/>
    </xf>
    <xf numFmtId="164" fontId="30" fillId="0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8</xdr:row>
      <xdr:rowOff>85725</xdr:rowOff>
    </xdr:from>
    <xdr:to>
      <xdr:col>7</xdr:col>
      <xdr:colOff>257175</xdr:colOff>
      <xdr:row>9</xdr:row>
      <xdr:rowOff>161925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5648325" y="117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7"/>
  <sheetViews>
    <sheetView tabSelected="1" zoomScaleSheetLayoutView="100" workbookViewId="0" topLeftCell="A1">
      <selection activeCell="F5" sqref="F5"/>
    </sheetView>
  </sheetViews>
  <sheetFormatPr defaultColWidth="9.140625" defaultRowHeight="12.75"/>
  <cols>
    <col min="1" max="1" width="4.28125" style="1" customWidth="1"/>
    <col min="2" max="2" width="6.140625" style="1" customWidth="1"/>
    <col min="3" max="3" width="5.421875" style="1" customWidth="1"/>
    <col min="4" max="4" width="29.7109375" style="1" customWidth="1"/>
    <col min="5" max="5" width="12.28125" style="1" customWidth="1"/>
    <col min="6" max="6" width="13.140625" style="1" customWidth="1"/>
    <col min="7" max="7" width="12.7109375" style="1" customWidth="1"/>
    <col min="8" max="8" width="13.57421875" style="1" customWidth="1"/>
    <col min="9" max="9" width="7.8515625" style="2" customWidth="1"/>
    <col min="10" max="10" width="7.00390625" style="2" customWidth="1"/>
    <col min="11" max="11" width="7.421875" style="2" customWidth="1"/>
    <col min="12" max="12" width="8.7109375" style="2" customWidth="1"/>
    <col min="13" max="13" width="11.00390625" style="2" customWidth="1"/>
  </cols>
  <sheetData>
    <row r="1" ht="12.75" customHeight="1" hidden="1"/>
    <row r="2" spans="8:13" ht="11.25" customHeight="1">
      <c r="H2" s="3" t="s">
        <v>0</v>
      </c>
      <c r="I2" s="3"/>
      <c r="J2" s="3"/>
      <c r="K2" s="3"/>
      <c r="L2" s="3"/>
      <c r="M2" s="3"/>
    </row>
    <row r="3" spans="8:13" ht="12" customHeight="1">
      <c r="H3" s="3" t="s">
        <v>1</v>
      </c>
      <c r="I3" s="3"/>
      <c r="J3" s="3"/>
      <c r="K3" s="3"/>
      <c r="L3" s="3"/>
      <c r="M3" s="3"/>
    </row>
    <row r="4" spans="8:13" ht="12" customHeight="1">
      <c r="H4" s="3" t="s">
        <v>2</v>
      </c>
      <c r="I4" s="3"/>
      <c r="J4" s="3"/>
      <c r="K4" s="3"/>
      <c r="L4" s="3"/>
      <c r="M4" s="3"/>
    </row>
    <row r="5" spans="8:13" ht="9.75" customHeight="1">
      <c r="H5" s="4" t="s">
        <v>3</v>
      </c>
      <c r="I5" s="4"/>
      <c r="J5" s="4"/>
      <c r="K5" s="4"/>
      <c r="L5" s="4"/>
      <c r="M5" s="4"/>
    </row>
    <row r="6" ht="12" customHeight="1"/>
    <row r="7" spans="1:13" ht="14.2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4.25">
      <c r="A9" s="6"/>
      <c r="M9" s="7" t="s">
        <v>5</v>
      </c>
    </row>
    <row r="10" spans="1:13" ht="39" customHeight="1">
      <c r="A10" s="8" t="s">
        <v>6</v>
      </c>
      <c r="B10" s="9" t="s">
        <v>7</v>
      </c>
      <c r="C10" s="9" t="s">
        <v>8</v>
      </c>
      <c r="D10" s="10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11" t="s">
        <v>14</v>
      </c>
      <c r="J10" s="11" t="s">
        <v>14</v>
      </c>
      <c r="K10" s="11" t="s">
        <v>15</v>
      </c>
      <c r="L10" s="12" t="s">
        <v>16</v>
      </c>
      <c r="M10" s="13" t="s">
        <v>17</v>
      </c>
    </row>
    <row r="11" spans="1:13" ht="24.75" customHeight="1">
      <c r="A11" s="8"/>
      <c r="B11" s="9"/>
      <c r="C11" s="9"/>
      <c r="D11" s="10"/>
      <c r="E11" s="9"/>
      <c r="F11" s="9"/>
      <c r="G11" s="9"/>
      <c r="H11" s="9"/>
      <c r="I11" s="14" t="s">
        <v>18</v>
      </c>
      <c r="J11" s="14" t="s">
        <v>19</v>
      </c>
      <c r="K11" s="14" t="s">
        <v>20</v>
      </c>
      <c r="L11" s="12"/>
      <c r="M11" s="12"/>
    </row>
    <row r="12" spans="1:13" s="18" customFormat="1" ht="12" customHeight="1">
      <c r="A12" s="15">
        <v>1</v>
      </c>
      <c r="B12" s="16">
        <v>2</v>
      </c>
      <c r="C12" s="16">
        <v>3</v>
      </c>
      <c r="D12" s="15">
        <v>4</v>
      </c>
      <c r="E12" s="16">
        <v>5</v>
      </c>
      <c r="F12" s="16">
        <v>6</v>
      </c>
      <c r="G12" s="16">
        <v>7</v>
      </c>
      <c r="H12" s="16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</row>
    <row r="13" spans="1:13" s="24" customFormat="1" ht="11.25">
      <c r="A13" s="19">
        <v>600</v>
      </c>
      <c r="B13" s="20" t="s">
        <v>21</v>
      </c>
      <c r="C13" s="20"/>
      <c r="D13" s="20"/>
      <c r="E13" s="21">
        <f>E14+E17+E19+E23</f>
        <v>0</v>
      </c>
      <c r="F13" s="21">
        <f>F14+F17+F19+F23</f>
        <v>798632</v>
      </c>
      <c r="G13" s="21">
        <f>G14+G17+G19+G23</f>
        <v>583196</v>
      </c>
      <c r="H13" s="21">
        <f>H14+H17+H19+H23</f>
        <v>269897.88</v>
      </c>
      <c r="I13" s="22" t="s">
        <v>22</v>
      </c>
      <c r="J13" s="23">
        <f>H13/F13*100</f>
        <v>33.795024491881115</v>
      </c>
      <c r="K13" s="23">
        <f>H13/G13*100</f>
        <v>46.27910342320592</v>
      </c>
      <c r="L13" s="23">
        <v>0.49</v>
      </c>
      <c r="M13" s="23">
        <f>H13-E13</f>
        <v>269897.88</v>
      </c>
    </row>
    <row r="14" spans="1:13" s="24" customFormat="1" ht="14.25" customHeight="1">
      <c r="A14" s="25"/>
      <c r="B14" s="25">
        <v>60011</v>
      </c>
      <c r="C14" s="26" t="s">
        <v>23</v>
      </c>
      <c r="D14" s="26"/>
      <c r="E14" s="27">
        <f>E15+E16</f>
        <v>0</v>
      </c>
      <c r="F14" s="27">
        <f>F15+F16</f>
        <v>13449</v>
      </c>
      <c r="G14" s="27">
        <f>G15+G16</f>
        <v>13534</v>
      </c>
      <c r="H14" s="27">
        <f>H15+H16</f>
        <v>8851.689999999999</v>
      </c>
      <c r="I14" s="28" t="s">
        <v>22</v>
      </c>
      <c r="J14" s="29">
        <f>H14/F14*100</f>
        <v>65.81671499739757</v>
      </c>
      <c r="K14" s="29">
        <f>H14/G14*100</f>
        <v>65.40335451455593</v>
      </c>
      <c r="L14" s="29">
        <f>H14/H83%</f>
        <v>0.015991272113268878</v>
      </c>
      <c r="M14" s="29">
        <f>H14-E14</f>
        <v>8851.689999999999</v>
      </c>
    </row>
    <row r="15" spans="1:13" s="24" customFormat="1" ht="12" customHeight="1">
      <c r="A15" s="30"/>
      <c r="B15" s="31"/>
      <c r="C15" s="30">
        <v>4430</v>
      </c>
      <c r="D15" s="32" t="s">
        <v>24</v>
      </c>
      <c r="E15" s="33">
        <v>0</v>
      </c>
      <c r="F15" s="33">
        <v>13449</v>
      </c>
      <c r="G15" s="33">
        <v>13449</v>
      </c>
      <c r="H15" s="33">
        <v>8767.38</v>
      </c>
      <c r="I15" s="34" t="s">
        <v>22</v>
      </c>
      <c r="J15" s="35">
        <f>H15/F15*100</f>
        <v>65.18982824001785</v>
      </c>
      <c r="K15" s="35">
        <f>H15/G15*100</f>
        <v>65.18982824001785</v>
      </c>
      <c r="L15" s="35">
        <f>H15/H83%</f>
        <v>0.015838959486881184</v>
      </c>
      <c r="M15" s="35">
        <f>H15-E15</f>
        <v>8767.38</v>
      </c>
    </row>
    <row r="16" spans="1:13" s="24" customFormat="1" ht="24.75" customHeight="1">
      <c r="A16" s="36"/>
      <c r="B16" s="36"/>
      <c r="C16" s="37">
        <v>4570</v>
      </c>
      <c r="D16" s="38" t="s">
        <v>25</v>
      </c>
      <c r="E16" s="39">
        <v>0</v>
      </c>
      <c r="F16" s="39">
        <v>0</v>
      </c>
      <c r="G16" s="39">
        <v>85</v>
      </c>
      <c r="H16" s="39">
        <v>84.31</v>
      </c>
      <c r="I16" s="34" t="s">
        <v>22</v>
      </c>
      <c r="J16" s="34" t="s">
        <v>22</v>
      </c>
      <c r="K16" s="35">
        <f>H16/G16*100</f>
        <v>99.18823529411766</v>
      </c>
      <c r="L16" s="35">
        <f>H16/H83%</f>
        <v>0.00015231262638769536</v>
      </c>
      <c r="M16" s="35">
        <f>H16-E16</f>
        <v>84.31</v>
      </c>
    </row>
    <row r="17" spans="1:13" s="24" customFormat="1" ht="15.75" customHeight="1">
      <c r="A17" s="30"/>
      <c r="B17" s="25">
        <v>60013</v>
      </c>
      <c r="C17" s="26" t="s">
        <v>26</v>
      </c>
      <c r="D17" s="26"/>
      <c r="E17" s="27">
        <f>E18</f>
        <v>0</v>
      </c>
      <c r="F17" s="27">
        <f>F18</f>
        <v>20626</v>
      </c>
      <c r="G17" s="27">
        <f>G18</f>
        <v>20626</v>
      </c>
      <c r="H17" s="27">
        <f>H18</f>
        <v>15033.9</v>
      </c>
      <c r="I17" s="28" t="s">
        <v>22</v>
      </c>
      <c r="J17" s="29">
        <f>J18</f>
        <v>72.88810239503539</v>
      </c>
      <c r="K17" s="29">
        <f>H17/G17*100</f>
        <v>72.88810239503539</v>
      </c>
      <c r="L17" s="29">
        <f>H17/H83%</f>
        <v>0.027159919272327998</v>
      </c>
      <c r="M17" s="29">
        <f>H17-E17</f>
        <v>15033.9</v>
      </c>
    </row>
    <row r="18" spans="1:13" s="24" customFormat="1" ht="12" customHeight="1">
      <c r="A18" s="30"/>
      <c r="B18" s="31"/>
      <c r="C18" s="30">
        <v>4430</v>
      </c>
      <c r="D18" s="32" t="s">
        <v>24</v>
      </c>
      <c r="E18" s="33">
        <v>0</v>
      </c>
      <c r="F18" s="33">
        <v>20626</v>
      </c>
      <c r="G18" s="33">
        <v>20626</v>
      </c>
      <c r="H18" s="33">
        <v>15033.9</v>
      </c>
      <c r="I18" s="34" t="s">
        <v>22</v>
      </c>
      <c r="J18" s="35">
        <f>H18/F18*100</f>
        <v>72.88810239503539</v>
      </c>
      <c r="K18" s="35">
        <f>H18/G18*100</f>
        <v>72.88810239503539</v>
      </c>
      <c r="L18" s="35">
        <f>H18/H83%</f>
        <v>0.027159919272327998</v>
      </c>
      <c r="M18" s="35">
        <f>H18-E18</f>
        <v>15033.9</v>
      </c>
    </row>
    <row r="19" spans="1:13" s="24" customFormat="1" ht="15" customHeight="1">
      <c r="A19" s="30"/>
      <c r="B19" s="25">
        <v>60014</v>
      </c>
      <c r="C19" s="26" t="s">
        <v>27</v>
      </c>
      <c r="D19" s="26"/>
      <c r="E19" s="27">
        <f>SUM(E20:E22)</f>
        <v>0</v>
      </c>
      <c r="F19" s="27">
        <f>SUM(F20:F22)</f>
        <v>40342</v>
      </c>
      <c r="G19" s="27">
        <f>SUM(G20:G22)</f>
        <v>40501</v>
      </c>
      <c r="H19" s="27">
        <f>SUM(H20:H22)</f>
        <v>30752.18</v>
      </c>
      <c r="I19" s="28" t="s">
        <v>22</v>
      </c>
      <c r="J19" s="29">
        <f>H19/F19*100</f>
        <v>76.22869466065143</v>
      </c>
      <c r="K19" s="29">
        <f>H19/G19*100</f>
        <v>75.92943384113973</v>
      </c>
      <c r="L19" s="29">
        <v>0.05</v>
      </c>
      <c r="M19" s="29">
        <f>H19-E19</f>
        <v>30752.18</v>
      </c>
    </row>
    <row r="20" spans="1:13" s="24" customFormat="1" ht="12" customHeight="1">
      <c r="A20" s="30"/>
      <c r="B20" s="31"/>
      <c r="C20" s="30">
        <v>4430</v>
      </c>
      <c r="D20" s="32" t="s">
        <v>24</v>
      </c>
      <c r="E20" s="33">
        <v>0</v>
      </c>
      <c r="F20" s="33">
        <v>40342</v>
      </c>
      <c r="G20" s="33">
        <v>40342</v>
      </c>
      <c r="H20" s="33">
        <v>30594.63</v>
      </c>
      <c r="I20" s="34" t="s">
        <v>22</v>
      </c>
      <c r="J20" s="35">
        <f>H20/F20*100</f>
        <v>75.8381587427495</v>
      </c>
      <c r="K20" s="35">
        <f>H20/G20*100</f>
        <v>75.8381587427495</v>
      </c>
      <c r="L20" s="35">
        <v>0.05</v>
      </c>
      <c r="M20" s="35">
        <f>H20-E20</f>
        <v>30594.63</v>
      </c>
    </row>
    <row r="21" spans="1:13" s="24" customFormat="1" ht="24.75" customHeight="1">
      <c r="A21" s="36"/>
      <c r="B21" s="36"/>
      <c r="C21" s="37">
        <v>4570</v>
      </c>
      <c r="D21" s="38" t="s">
        <v>25</v>
      </c>
      <c r="E21" s="39">
        <v>0</v>
      </c>
      <c r="F21" s="39">
        <v>0</v>
      </c>
      <c r="G21" s="39">
        <v>150</v>
      </c>
      <c r="H21" s="39">
        <v>148.75</v>
      </c>
      <c r="I21" s="34" t="s">
        <v>22</v>
      </c>
      <c r="J21" s="34" t="s">
        <v>22</v>
      </c>
      <c r="K21" s="35">
        <f>H21/G21*100</f>
        <v>99.16666666666667</v>
      </c>
      <c r="L21" s="35">
        <f>H21/H83%</f>
        <v>0.0002687285396177166</v>
      </c>
      <c r="M21" s="35">
        <f>H21-E21</f>
        <v>148.75</v>
      </c>
    </row>
    <row r="22" spans="1:13" s="24" customFormat="1" ht="24" customHeight="1">
      <c r="A22" s="30"/>
      <c r="B22" s="31"/>
      <c r="C22" s="30">
        <v>4610</v>
      </c>
      <c r="D22" s="40" t="s">
        <v>28</v>
      </c>
      <c r="E22" s="41">
        <v>0</v>
      </c>
      <c r="F22" s="33">
        <v>0</v>
      </c>
      <c r="G22" s="33">
        <v>9</v>
      </c>
      <c r="H22" s="33">
        <v>8.8</v>
      </c>
      <c r="I22" s="34" t="s">
        <v>22</v>
      </c>
      <c r="J22" s="34" t="s">
        <v>22</v>
      </c>
      <c r="K22" s="35">
        <f>H22/G22*100</f>
        <v>97.77777777777779</v>
      </c>
      <c r="L22" s="35">
        <f>H22/H83%</f>
        <v>1.5897890074863237E-05</v>
      </c>
      <c r="M22" s="35">
        <v>8.8</v>
      </c>
    </row>
    <row r="23" spans="1:13" s="24" customFormat="1" ht="13.5" customHeight="1">
      <c r="A23" s="30"/>
      <c r="B23" s="25">
        <v>60016</v>
      </c>
      <c r="C23" s="26" t="s">
        <v>29</v>
      </c>
      <c r="D23" s="26"/>
      <c r="E23" s="27">
        <f>SUM(E24:E24)</f>
        <v>0</v>
      </c>
      <c r="F23" s="27">
        <f>SUM(F24:F24)</f>
        <v>724215</v>
      </c>
      <c r="G23" s="27">
        <f>SUM(G24:G24)</f>
        <v>508535</v>
      </c>
      <c r="H23" s="27">
        <f>SUM(H24:H24)</f>
        <v>215260.11</v>
      </c>
      <c r="I23" s="28" t="s">
        <v>22</v>
      </c>
      <c r="J23" s="29">
        <f>H23/F23*100</f>
        <v>29.723232741658208</v>
      </c>
      <c r="K23" s="29">
        <f>H23/G23*100</f>
        <v>42.32945814938991</v>
      </c>
      <c r="L23" s="29">
        <f>L24</f>
        <v>0.3888842688957918</v>
      </c>
      <c r="M23" s="29">
        <f>H23-E23</f>
        <v>215260.11</v>
      </c>
    </row>
    <row r="24" spans="1:13" s="24" customFormat="1" ht="12" customHeight="1">
      <c r="A24" s="30"/>
      <c r="B24" s="31"/>
      <c r="C24" s="30">
        <v>4430</v>
      </c>
      <c r="D24" s="32" t="s">
        <v>24</v>
      </c>
      <c r="E24" s="41">
        <v>0</v>
      </c>
      <c r="F24" s="33">
        <v>724215</v>
      </c>
      <c r="G24" s="33">
        <v>508535</v>
      </c>
      <c r="H24" s="33">
        <v>215260.11</v>
      </c>
      <c r="I24" s="34" t="s">
        <v>22</v>
      </c>
      <c r="J24" s="35">
        <f>H24/F24*100</f>
        <v>29.723232741658208</v>
      </c>
      <c r="K24" s="35">
        <f>H24/G24*100</f>
        <v>42.32945814938991</v>
      </c>
      <c r="L24" s="35">
        <f>H24/H83%</f>
        <v>0.3888842688957918</v>
      </c>
      <c r="M24" s="35">
        <f>H24-E24</f>
        <v>215260.11</v>
      </c>
    </row>
    <row r="25" spans="1:13" s="24" customFormat="1" ht="11.25">
      <c r="A25" s="19">
        <v>700</v>
      </c>
      <c r="B25" s="20" t="s">
        <v>30</v>
      </c>
      <c r="C25" s="20"/>
      <c r="D25" s="20"/>
      <c r="E25" s="21">
        <f>E26</f>
        <v>38116.65</v>
      </c>
      <c r="F25" s="21">
        <f>F26</f>
        <v>31400</v>
      </c>
      <c r="G25" s="21">
        <f>G26</f>
        <v>31400</v>
      </c>
      <c r="H25" s="21">
        <f>H26</f>
        <v>19538.47</v>
      </c>
      <c r="I25" s="23">
        <f>H25/E25*100</f>
        <v>51.25967261026349</v>
      </c>
      <c r="J25" s="23">
        <f>H25/F25*100</f>
        <v>62.22442675159237</v>
      </c>
      <c r="K25" s="23">
        <f>H25/G25*100</f>
        <v>62.22442675159237</v>
      </c>
      <c r="L25" s="23">
        <f>H25/H83%</f>
        <v>0.035297778214887846</v>
      </c>
      <c r="M25" s="23">
        <f>H25-E25</f>
        <v>-18578.18</v>
      </c>
    </row>
    <row r="26" spans="1:13" s="24" customFormat="1" ht="11.25">
      <c r="A26" s="25"/>
      <c r="B26" s="25">
        <v>70005</v>
      </c>
      <c r="C26" s="26" t="s">
        <v>31</v>
      </c>
      <c r="D26" s="26"/>
      <c r="E26" s="27">
        <f>SUM(E27:E30)</f>
        <v>38116.65</v>
      </c>
      <c r="F26" s="27">
        <f>SUM(F27:F30)</f>
        <v>31400</v>
      </c>
      <c r="G26" s="27">
        <f>SUM(G27:G30)</f>
        <v>31400</v>
      </c>
      <c r="H26" s="27">
        <f>SUM(H27:H30)</f>
        <v>19538.47</v>
      </c>
      <c r="I26" s="42">
        <f>H26/E26*100</f>
        <v>51.25967261026349</v>
      </c>
      <c r="J26" s="42">
        <f>H26/F26*100</f>
        <v>62.22442675159237</v>
      </c>
      <c r="K26" s="42">
        <f>H26/G26*100</f>
        <v>62.22442675159237</v>
      </c>
      <c r="L26" s="29">
        <f>L27+L28+L29+L30</f>
        <v>0.04297734962690672</v>
      </c>
      <c r="M26" s="42">
        <f>H26-E26</f>
        <v>-18578.18</v>
      </c>
    </row>
    <row r="27" spans="1:13" s="24" customFormat="1" ht="11.25">
      <c r="A27" s="43"/>
      <c r="B27" s="43"/>
      <c r="C27" s="30">
        <v>4300</v>
      </c>
      <c r="D27" s="43" t="s">
        <v>32</v>
      </c>
      <c r="E27" s="44">
        <v>3226.36</v>
      </c>
      <c r="F27" s="44">
        <v>12000</v>
      </c>
      <c r="G27" s="44">
        <v>12000</v>
      </c>
      <c r="H27" s="44">
        <v>1605.06</v>
      </c>
      <c r="I27" s="45">
        <f>H27/E27*100</f>
        <v>49.74832318774098</v>
      </c>
      <c r="J27" s="45">
        <f>H27/F27*100</f>
        <v>13.375499999999999</v>
      </c>
      <c r="K27" s="45">
        <f>H27/G27*100</f>
        <v>13.375499999999999</v>
      </c>
      <c r="L27" s="35">
        <f>H27/H83%</f>
        <v>0.002899666754949998</v>
      </c>
      <c r="M27" s="45">
        <f>H27-E27</f>
        <v>-1621.3000000000002</v>
      </c>
    </row>
    <row r="28" spans="1:13" s="24" customFormat="1" ht="11.25">
      <c r="A28" s="43"/>
      <c r="B28" s="43"/>
      <c r="C28" s="30">
        <v>4480</v>
      </c>
      <c r="D28" s="43" t="s">
        <v>33</v>
      </c>
      <c r="E28" s="44">
        <v>14650</v>
      </c>
      <c r="F28" s="44">
        <v>200</v>
      </c>
      <c r="G28" s="44">
        <v>200</v>
      </c>
      <c r="H28" s="44">
        <v>43</v>
      </c>
      <c r="I28" s="35">
        <f>H28/E28*100</f>
        <v>0.2935153583617747</v>
      </c>
      <c r="J28" s="45">
        <f>H28/F28*100</f>
        <v>21.5</v>
      </c>
      <c r="K28" s="45">
        <f>H28/G28*100</f>
        <v>21.5</v>
      </c>
      <c r="L28" s="35">
        <f>H28/H83%</f>
        <v>7.768287195671807E-05</v>
      </c>
      <c r="M28" s="45">
        <f>H28-E28</f>
        <v>-14607</v>
      </c>
    </row>
    <row r="29" spans="1:13" s="24" customFormat="1" ht="24.75" customHeight="1">
      <c r="A29" s="43"/>
      <c r="B29" s="43"/>
      <c r="C29" s="30">
        <v>4520</v>
      </c>
      <c r="D29" s="46" t="s">
        <v>34</v>
      </c>
      <c r="E29" s="44">
        <v>19150.28</v>
      </c>
      <c r="F29" s="44">
        <v>19200</v>
      </c>
      <c r="G29" s="44">
        <v>19200</v>
      </c>
      <c r="H29" s="44">
        <v>17890.41</v>
      </c>
      <c r="I29" s="45">
        <f>H29/E29*100</f>
        <v>93.4211405786234</v>
      </c>
      <c r="J29" s="45">
        <f>H29/F29*100</f>
        <v>93.17921875</v>
      </c>
      <c r="K29" s="45">
        <f>H29/G29*100</f>
        <v>93.17921875</v>
      </c>
      <c r="L29" s="35">
        <v>0.04</v>
      </c>
      <c r="M29" s="45">
        <f>H29-E29</f>
        <v>-1259.869999999999</v>
      </c>
    </row>
    <row r="30" spans="1:13" s="24" customFormat="1" ht="24.75" customHeight="1">
      <c r="A30" s="36"/>
      <c r="B30" s="36"/>
      <c r="C30" s="37">
        <v>4570</v>
      </c>
      <c r="D30" s="38" t="s">
        <v>25</v>
      </c>
      <c r="E30" s="39">
        <v>1090.01</v>
      </c>
      <c r="F30" s="39">
        <v>0</v>
      </c>
      <c r="G30" s="39">
        <v>0</v>
      </c>
      <c r="H30" s="39">
        <v>0</v>
      </c>
      <c r="I30" s="34" t="s">
        <v>22</v>
      </c>
      <c r="J30" s="34" t="s">
        <v>22</v>
      </c>
      <c r="K30" s="34" t="s">
        <v>22</v>
      </c>
      <c r="L30" s="35">
        <f>H30/H83%</f>
        <v>0</v>
      </c>
      <c r="M30" s="35">
        <f>H30-E30</f>
        <v>-1090.01</v>
      </c>
    </row>
    <row r="31" spans="1:13" s="24" customFormat="1" ht="24" customHeight="1">
      <c r="A31" s="19">
        <v>750</v>
      </c>
      <c r="B31" s="20" t="s">
        <v>35</v>
      </c>
      <c r="C31" s="20"/>
      <c r="D31" s="20"/>
      <c r="E31" s="21">
        <f>E32</f>
        <v>1074772.5000000002</v>
      </c>
      <c r="F31" s="21">
        <f>F32</f>
        <v>2233450</v>
      </c>
      <c r="G31" s="21">
        <f>G32</f>
        <v>2737294</v>
      </c>
      <c r="H31" s="21">
        <f>H32</f>
        <v>1385969.2400000002</v>
      </c>
      <c r="I31" s="23">
        <f>H31/E31*100</f>
        <v>128.9546615679132</v>
      </c>
      <c r="J31" s="23">
        <f>H31/F31*100</f>
        <v>62.05508249569054</v>
      </c>
      <c r="K31" s="23">
        <f>H31/G31*100</f>
        <v>50.63282351110258</v>
      </c>
      <c r="L31" s="23">
        <f>H31/H83%</f>
        <v>2.5038621164388344</v>
      </c>
      <c r="M31" s="23">
        <f>H31-E31</f>
        <v>311196.74</v>
      </c>
    </row>
    <row r="32" spans="1:13" s="24" customFormat="1" ht="11.25">
      <c r="A32" s="47"/>
      <c r="B32" s="25">
        <v>75095</v>
      </c>
      <c r="C32" s="26" t="s">
        <v>36</v>
      </c>
      <c r="D32" s="26"/>
      <c r="E32" s="27">
        <f>SUM(E33:E64)</f>
        <v>1074772.5000000002</v>
      </c>
      <c r="F32" s="27">
        <f>SUM(F33:F64)</f>
        <v>2233450</v>
      </c>
      <c r="G32" s="27">
        <f>SUM(G33:G64)</f>
        <v>2737294</v>
      </c>
      <c r="H32" s="27">
        <f>SUM(H33:H64)</f>
        <v>1385969.2400000002</v>
      </c>
      <c r="I32" s="42">
        <f>H32/E32*100</f>
        <v>128.9546615679132</v>
      </c>
      <c r="J32" s="42">
        <f>H32/F32*100</f>
        <v>62.05508249569054</v>
      </c>
      <c r="K32" s="42">
        <f>H32/G32*100</f>
        <v>50.63282351110258</v>
      </c>
      <c r="L32" s="42">
        <f>H32/H83%</f>
        <v>2.5038621164388344</v>
      </c>
      <c r="M32" s="42">
        <f>H32-E32</f>
        <v>311196.74</v>
      </c>
    </row>
    <row r="33" spans="1:13" s="24" customFormat="1" ht="24.75" customHeight="1">
      <c r="A33" s="46"/>
      <c r="B33" s="46"/>
      <c r="C33" s="30">
        <v>3020</v>
      </c>
      <c r="D33" s="46" t="s">
        <v>37</v>
      </c>
      <c r="E33" s="44">
        <v>750</v>
      </c>
      <c r="F33" s="44">
        <v>1520</v>
      </c>
      <c r="G33" s="44">
        <v>1520</v>
      </c>
      <c r="H33" s="44">
        <v>0</v>
      </c>
      <c r="I33" s="48" t="s">
        <v>22</v>
      </c>
      <c r="J33" s="48" t="s">
        <v>22</v>
      </c>
      <c r="K33" s="48" t="s">
        <v>22</v>
      </c>
      <c r="L33" s="45">
        <f>H33/H83%</f>
        <v>0</v>
      </c>
      <c r="M33" s="45">
        <f>H33-E33</f>
        <v>-750</v>
      </c>
    </row>
    <row r="34" spans="1:13" s="24" customFormat="1" ht="14.25" customHeight="1">
      <c r="A34" s="46"/>
      <c r="B34" s="46"/>
      <c r="C34" s="30">
        <v>3030</v>
      </c>
      <c r="D34" s="43" t="s">
        <v>38</v>
      </c>
      <c r="E34" s="44">
        <v>52586.26</v>
      </c>
      <c r="F34" s="44">
        <v>112630</v>
      </c>
      <c r="G34" s="44">
        <v>112630</v>
      </c>
      <c r="H34" s="44">
        <v>55552.52</v>
      </c>
      <c r="I34" s="45">
        <f>H34/E34*100</f>
        <v>105.64075102507763</v>
      </c>
      <c r="J34" s="45">
        <f>H34/F34*100</f>
        <v>49.32302228535914</v>
      </c>
      <c r="K34" s="45">
        <f>H34/G34*100</f>
        <v>49.32302228535914</v>
      </c>
      <c r="L34" s="45">
        <f>H34/H83%</f>
        <v>0.1003599836751865</v>
      </c>
      <c r="M34" s="45">
        <f>H34-E34</f>
        <v>2966.2599999999948</v>
      </c>
    </row>
    <row r="35" spans="1:13" s="24" customFormat="1" ht="13.5" customHeight="1">
      <c r="A35" s="46"/>
      <c r="B35" s="46"/>
      <c r="C35" s="30">
        <v>4010</v>
      </c>
      <c r="D35" s="43" t="s">
        <v>39</v>
      </c>
      <c r="E35" s="44">
        <v>539266.87</v>
      </c>
      <c r="F35" s="44">
        <v>1290000</v>
      </c>
      <c r="G35" s="44">
        <v>1290000</v>
      </c>
      <c r="H35" s="44">
        <v>525754.2</v>
      </c>
      <c r="I35" s="45">
        <f>H35/E35*100</f>
        <v>97.4942517792721</v>
      </c>
      <c r="J35" s="45">
        <f>H35/F35*100</f>
        <v>40.756139534883715</v>
      </c>
      <c r="K35" s="45">
        <f>H35/G35*100</f>
        <v>40.756139534883715</v>
      </c>
      <c r="L35" s="45">
        <v>0.96</v>
      </c>
      <c r="M35" s="45">
        <f>H35-E35</f>
        <v>-13512.670000000042</v>
      </c>
    </row>
    <row r="36" spans="1:13" s="24" customFormat="1" ht="15" customHeight="1">
      <c r="A36" s="46"/>
      <c r="B36" s="46"/>
      <c r="C36" s="30">
        <v>4040</v>
      </c>
      <c r="D36" s="43" t="s">
        <v>40</v>
      </c>
      <c r="E36" s="44">
        <v>77811.99</v>
      </c>
      <c r="F36" s="44">
        <v>87800</v>
      </c>
      <c r="G36" s="44">
        <v>83902</v>
      </c>
      <c r="H36" s="44">
        <v>83901.65</v>
      </c>
      <c r="I36" s="45">
        <f>H36/E36*100</f>
        <v>107.82612037039534</v>
      </c>
      <c r="J36" s="45">
        <f>H36/F36*100</f>
        <v>95.55996583143508</v>
      </c>
      <c r="K36" s="45">
        <f>H36/G36*100</f>
        <v>99.99958284665442</v>
      </c>
      <c r="L36" s="45">
        <f>H36/H83%</f>
        <v>0.15157491009086918</v>
      </c>
      <c r="M36" s="45">
        <f>H36-E36</f>
        <v>6089.659999999989</v>
      </c>
    </row>
    <row r="37" spans="1:13" s="24" customFormat="1" ht="15" customHeight="1">
      <c r="A37" s="46"/>
      <c r="B37" s="46"/>
      <c r="C37" s="30">
        <v>4110</v>
      </c>
      <c r="D37" s="43" t="s">
        <v>41</v>
      </c>
      <c r="E37" s="44">
        <v>92980.08</v>
      </c>
      <c r="F37" s="44">
        <v>183600</v>
      </c>
      <c r="G37" s="44">
        <v>183600</v>
      </c>
      <c r="H37" s="44">
        <v>90955.44</v>
      </c>
      <c r="I37" s="45">
        <f>H37/E37*100</f>
        <v>97.82250133576999</v>
      </c>
      <c r="J37" s="45">
        <f>H37/F37*100</f>
        <v>49.54</v>
      </c>
      <c r="K37" s="45">
        <f>H37/G37*100</f>
        <v>49.54</v>
      </c>
      <c r="L37" s="45">
        <f>H37/H83%</f>
        <v>0.16431813486713845</v>
      </c>
      <c r="M37" s="45">
        <f>H37-E37</f>
        <v>-2024.6399999999994</v>
      </c>
    </row>
    <row r="38" spans="1:13" s="24" customFormat="1" ht="14.25" customHeight="1">
      <c r="A38" s="46"/>
      <c r="B38" s="46"/>
      <c r="C38" s="30">
        <v>4120</v>
      </c>
      <c r="D38" s="43" t="s">
        <v>42</v>
      </c>
      <c r="E38" s="44">
        <v>15086.18</v>
      </c>
      <c r="F38" s="44">
        <v>24100</v>
      </c>
      <c r="G38" s="44">
        <v>27325</v>
      </c>
      <c r="H38" s="44">
        <v>11825.6</v>
      </c>
      <c r="I38" s="45">
        <f>H38/E38*100</f>
        <v>78.38697403849085</v>
      </c>
      <c r="J38" s="45">
        <f>H38/F38*100</f>
        <v>49.06887966804979</v>
      </c>
      <c r="K38" s="45">
        <f>H38/G38*100</f>
        <v>43.2775846294602</v>
      </c>
      <c r="L38" s="45">
        <f>H38/H83%</f>
        <v>0.02136387373514803</v>
      </c>
      <c r="M38" s="45">
        <f>H38-E38</f>
        <v>-3260.58</v>
      </c>
    </row>
    <row r="39" spans="1:13" s="24" customFormat="1" ht="14.25" customHeight="1">
      <c r="A39" s="46"/>
      <c r="B39" s="46"/>
      <c r="C39" s="30">
        <v>4170</v>
      </c>
      <c r="D39" s="43" t="s">
        <v>43</v>
      </c>
      <c r="E39" s="44">
        <v>32980</v>
      </c>
      <c r="F39" s="44">
        <v>38000</v>
      </c>
      <c r="G39" s="44">
        <v>38000</v>
      </c>
      <c r="H39" s="44">
        <v>13980</v>
      </c>
      <c r="I39" s="45">
        <f>H39/E39*100</f>
        <v>42.389326864766524</v>
      </c>
      <c r="J39" s="45">
        <f>H39/F39*100</f>
        <v>36.78947368421053</v>
      </c>
      <c r="K39" s="45">
        <f>H39/G39*100</f>
        <v>36.78947368421053</v>
      </c>
      <c r="L39" s="45">
        <f>H39/H83%</f>
        <v>0.025255966278021364</v>
      </c>
      <c r="M39" s="45">
        <f>H39-E39</f>
        <v>-19000</v>
      </c>
    </row>
    <row r="40" spans="1:13" s="24" customFormat="1" ht="15" customHeight="1">
      <c r="A40" s="46"/>
      <c r="B40" s="46"/>
      <c r="C40" s="30">
        <v>4210</v>
      </c>
      <c r="D40" s="43" t="s">
        <v>44</v>
      </c>
      <c r="E40" s="44">
        <v>25794.41</v>
      </c>
      <c r="F40" s="44">
        <v>55000</v>
      </c>
      <c r="G40" s="44">
        <v>55000</v>
      </c>
      <c r="H40" s="44">
        <v>29634.06</v>
      </c>
      <c r="I40" s="45">
        <f>H40/E40*100</f>
        <v>114.88558955215491</v>
      </c>
      <c r="J40" s="45">
        <f>H40/F40*100</f>
        <v>53.88010909090909</v>
      </c>
      <c r="K40" s="45">
        <f>H40/G40*100</f>
        <v>53.88010909090909</v>
      </c>
      <c r="L40" s="49">
        <f>H40/H83%</f>
        <v>0.053536253221806995</v>
      </c>
      <c r="M40" s="45">
        <f>H40-E40</f>
        <v>3839.6500000000015</v>
      </c>
    </row>
    <row r="41" spans="1:13" s="24" customFormat="1" ht="14.25" customHeight="1">
      <c r="A41" s="46"/>
      <c r="B41" s="46"/>
      <c r="C41" s="30">
        <v>4260</v>
      </c>
      <c r="D41" s="43" t="s">
        <v>45</v>
      </c>
      <c r="E41" s="44">
        <v>3829.65</v>
      </c>
      <c r="F41" s="44">
        <v>8000</v>
      </c>
      <c r="G41" s="44">
        <v>8000</v>
      </c>
      <c r="H41" s="44">
        <v>3449.04</v>
      </c>
      <c r="I41" s="45">
        <f>H41/E41*100</f>
        <v>90.06149387019701</v>
      </c>
      <c r="J41" s="45">
        <f>H41/F41*100</f>
        <v>43.113</v>
      </c>
      <c r="K41" s="45">
        <f>H41/G41*100</f>
        <v>43.113</v>
      </c>
      <c r="L41" s="49">
        <f>H41/H83%</f>
        <v>0.006230961225432533</v>
      </c>
      <c r="M41" s="45">
        <f>H41-E41</f>
        <v>-380.6100000000001</v>
      </c>
    </row>
    <row r="42" spans="1:13" s="24" customFormat="1" ht="14.25" customHeight="1">
      <c r="A42" s="46"/>
      <c r="B42" s="46"/>
      <c r="C42" s="30">
        <v>4270</v>
      </c>
      <c r="D42" s="43" t="s">
        <v>46</v>
      </c>
      <c r="E42" s="44">
        <v>0</v>
      </c>
      <c r="F42" s="44">
        <v>200</v>
      </c>
      <c r="G42" s="44">
        <v>700</v>
      </c>
      <c r="H42" s="44">
        <v>500</v>
      </c>
      <c r="I42" s="48" t="s">
        <v>22</v>
      </c>
      <c r="J42" s="45">
        <f>H42/F42*100</f>
        <v>250</v>
      </c>
      <c r="K42" s="45">
        <f>H42/G42*100</f>
        <v>71.42857142857143</v>
      </c>
      <c r="L42" s="49">
        <f>H42/H83%</f>
        <v>0.0009032892087990474</v>
      </c>
      <c r="M42" s="45">
        <f>H42-E42</f>
        <v>500</v>
      </c>
    </row>
    <row r="43" spans="1:13" s="24" customFormat="1" ht="13.5" customHeight="1">
      <c r="A43" s="46"/>
      <c r="B43" s="46"/>
      <c r="C43" s="30">
        <v>4280</v>
      </c>
      <c r="D43" s="43" t="s">
        <v>47</v>
      </c>
      <c r="E43" s="44">
        <v>585</v>
      </c>
      <c r="F43" s="44">
        <v>600</v>
      </c>
      <c r="G43" s="44">
        <v>600</v>
      </c>
      <c r="H43" s="44">
        <v>225</v>
      </c>
      <c r="I43" s="45">
        <f>H43/E43*100</f>
        <v>38.46153846153847</v>
      </c>
      <c r="J43" s="45">
        <f>H43/F43*100</f>
        <v>37.5</v>
      </c>
      <c r="K43" s="45">
        <f>H43/G43*100</f>
        <v>37.5</v>
      </c>
      <c r="L43" s="49">
        <f>H43/H83%</f>
        <v>0.00040648014395957134</v>
      </c>
      <c r="M43" s="45">
        <f>H43-E43</f>
        <v>-360</v>
      </c>
    </row>
    <row r="44" spans="1:13" s="24" customFormat="1" ht="14.25" customHeight="1">
      <c r="A44" s="46"/>
      <c r="B44" s="46"/>
      <c r="C44" s="30">
        <v>4300</v>
      </c>
      <c r="D44" s="43" t="s">
        <v>32</v>
      </c>
      <c r="E44" s="44">
        <v>144012.11</v>
      </c>
      <c r="F44" s="44">
        <v>300000</v>
      </c>
      <c r="G44" s="44">
        <v>400000</v>
      </c>
      <c r="H44" s="44">
        <v>198188.12</v>
      </c>
      <c r="I44" s="45">
        <f>H44/E44*100</f>
        <v>137.6190655077549</v>
      </c>
      <c r="J44" s="45">
        <f>H44/F44*100</f>
        <v>66.06270666666666</v>
      </c>
      <c r="K44" s="45">
        <f>H44/G44*100</f>
        <v>49.54703</v>
      </c>
      <c r="L44" s="49">
        <v>0.37</v>
      </c>
      <c r="M44" s="45">
        <f>H44-E44</f>
        <v>54176.01000000001</v>
      </c>
    </row>
    <row r="45" spans="1:13" s="24" customFormat="1" ht="14.25" customHeight="1">
      <c r="A45" s="46"/>
      <c r="B45" s="46"/>
      <c r="C45" s="30">
        <v>4350</v>
      </c>
      <c r="D45" s="43" t="s">
        <v>48</v>
      </c>
      <c r="E45" s="44">
        <v>2108.33</v>
      </c>
      <c r="F45" s="44">
        <v>4400</v>
      </c>
      <c r="G45" s="44">
        <v>4400</v>
      </c>
      <c r="H45" s="44">
        <v>1349.22</v>
      </c>
      <c r="I45" s="45">
        <f>H45/E45*100</f>
        <v>63.99472568336076</v>
      </c>
      <c r="J45" s="45">
        <f>H45/F45*100</f>
        <v>30.66409090909091</v>
      </c>
      <c r="K45" s="45">
        <f>H45/G45*100</f>
        <v>30.66409090909091</v>
      </c>
      <c r="L45" s="45">
        <f>H45/H83%</f>
        <v>0.0024374717325917014</v>
      </c>
      <c r="M45" s="45">
        <f>H45-E45</f>
        <v>-759.1099999999999</v>
      </c>
    </row>
    <row r="46" spans="1:13" s="24" customFormat="1" ht="24.75" customHeight="1">
      <c r="A46" s="46"/>
      <c r="B46" s="46"/>
      <c r="C46" s="30">
        <v>4360</v>
      </c>
      <c r="D46" s="32" t="s">
        <v>49</v>
      </c>
      <c r="E46" s="44">
        <v>9756.69</v>
      </c>
      <c r="F46" s="44">
        <v>18000</v>
      </c>
      <c r="G46" s="44">
        <v>18000</v>
      </c>
      <c r="H46" s="44">
        <v>9462</v>
      </c>
      <c r="I46" s="45">
        <f>H46/E46*100</f>
        <v>96.97961091312729</v>
      </c>
      <c r="J46" s="45">
        <f>H46/F46*100</f>
        <v>52.56666666666666</v>
      </c>
      <c r="K46" s="45">
        <f>H46/G46*100</f>
        <v>52.56666666666666</v>
      </c>
      <c r="L46" s="45">
        <f>H46/H83%</f>
        <v>0.017093844987313173</v>
      </c>
      <c r="M46" s="45">
        <f>H46-E46</f>
        <v>-294.6900000000005</v>
      </c>
    </row>
    <row r="47" spans="1:13" s="24" customFormat="1" ht="24" customHeight="1">
      <c r="A47" s="46"/>
      <c r="B47" s="46"/>
      <c r="C47" s="30">
        <v>4370</v>
      </c>
      <c r="D47" s="32" t="s">
        <v>50</v>
      </c>
      <c r="E47" s="44">
        <v>4536.15</v>
      </c>
      <c r="F47" s="44">
        <v>10000</v>
      </c>
      <c r="G47" s="44">
        <v>10000</v>
      </c>
      <c r="H47" s="44">
        <v>3267.51</v>
      </c>
      <c r="I47" s="45">
        <f>H47/E47*100</f>
        <v>72.03267087728581</v>
      </c>
      <c r="J47" s="45">
        <f>H47/F47*100</f>
        <v>32.6751</v>
      </c>
      <c r="K47" s="45">
        <f>H47/G47*100</f>
        <v>32.6751</v>
      </c>
      <c r="L47" s="45">
        <f>H47/H83%</f>
        <v>0.005903013045285951</v>
      </c>
      <c r="M47" s="45">
        <f>H47-E47</f>
        <v>-1268.6399999999994</v>
      </c>
    </row>
    <row r="48" spans="1:13" s="24" customFormat="1" ht="24.75" customHeight="1">
      <c r="A48" s="46"/>
      <c r="B48" s="46"/>
      <c r="C48" s="30">
        <v>4400</v>
      </c>
      <c r="D48" s="32" t="s">
        <v>51</v>
      </c>
      <c r="E48" s="44">
        <v>11676.54</v>
      </c>
      <c r="F48" s="44">
        <v>24400</v>
      </c>
      <c r="G48" s="44">
        <v>24400</v>
      </c>
      <c r="H48" s="44">
        <v>12166.98</v>
      </c>
      <c r="I48" s="45">
        <f>H48/E48*100</f>
        <v>104.20021684505853</v>
      </c>
      <c r="J48" s="45">
        <f>H48/F48*100</f>
        <v>49.86467213114754</v>
      </c>
      <c r="K48" s="45">
        <f>H48/G48*100</f>
        <v>49.86467213114754</v>
      </c>
      <c r="L48" s="45">
        <f>H48/H83%</f>
        <v>0.021980603475347665</v>
      </c>
      <c r="M48" s="45">
        <f>H48-E48</f>
        <v>490.4399999999987</v>
      </c>
    </row>
    <row r="49" spans="1:13" s="24" customFormat="1" ht="15" customHeight="1">
      <c r="A49" s="46"/>
      <c r="B49" s="46"/>
      <c r="C49" s="30">
        <v>4410</v>
      </c>
      <c r="D49" s="32" t="s">
        <v>52</v>
      </c>
      <c r="E49" s="44">
        <v>3431.88</v>
      </c>
      <c r="F49" s="44">
        <v>10000</v>
      </c>
      <c r="G49" s="44">
        <v>10000</v>
      </c>
      <c r="H49" s="44">
        <v>2766.34</v>
      </c>
      <c r="I49" s="45">
        <f>H49/E49*100</f>
        <v>80.60713078545871</v>
      </c>
      <c r="J49" s="45">
        <f>H49/F49*100</f>
        <v>27.6634</v>
      </c>
      <c r="K49" s="45">
        <f>H49/G49*100</f>
        <v>27.6634</v>
      </c>
      <c r="L49" s="45">
        <f>H49/H83%</f>
        <v>0.004997610139738313</v>
      </c>
      <c r="M49" s="45">
        <f>H49-E49</f>
        <v>-665.54</v>
      </c>
    </row>
    <row r="50" spans="1:13" s="24" customFormat="1" ht="13.5" customHeight="1">
      <c r="A50" s="46"/>
      <c r="B50" s="46"/>
      <c r="C50" s="30">
        <v>4430</v>
      </c>
      <c r="D50" s="32" t="s">
        <v>24</v>
      </c>
      <c r="E50" s="44">
        <v>880</v>
      </c>
      <c r="F50" s="44">
        <v>5000</v>
      </c>
      <c r="G50" s="44">
        <v>6000</v>
      </c>
      <c r="H50" s="44">
        <v>2331.8</v>
      </c>
      <c r="I50" s="45">
        <f>H50/E50*100</f>
        <v>264.97727272727275</v>
      </c>
      <c r="J50" s="45">
        <f>H50/F50*100</f>
        <v>46.636</v>
      </c>
      <c r="K50" s="45">
        <f>H50/G50*100</f>
        <v>38.86333333333334</v>
      </c>
      <c r="L50" s="45">
        <f>H50/H83%</f>
        <v>0.0042125795541552375</v>
      </c>
      <c r="M50" s="45">
        <f>H50-E50</f>
        <v>1451.8000000000002</v>
      </c>
    </row>
    <row r="51" spans="1:13" s="24" customFormat="1" ht="26.25" customHeight="1">
      <c r="A51" s="46"/>
      <c r="B51" s="46"/>
      <c r="C51" s="30">
        <v>4440</v>
      </c>
      <c r="D51" s="32" t="s">
        <v>53</v>
      </c>
      <c r="E51" s="44">
        <v>15000</v>
      </c>
      <c r="F51" s="44">
        <v>20000</v>
      </c>
      <c r="G51" s="44">
        <v>19211</v>
      </c>
      <c r="H51" s="44">
        <v>19210.4</v>
      </c>
      <c r="I51" s="45">
        <f>H51/E51*100</f>
        <v>128.06933333333333</v>
      </c>
      <c r="J51" s="45">
        <f>H51/F51*100</f>
        <v>96.052</v>
      </c>
      <c r="K51" s="45">
        <f>H51/G51*100</f>
        <v>99.99687678933945</v>
      </c>
      <c r="L51" s="45">
        <f>H51/H83%</f>
        <v>0.03470509403342644</v>
      </c>
      <c r="M51" s="45">
        <f>H51-E51</f>
        <v>4210.4000000000015</v>
      </c>
    </row>
    <row r="52" spans="1:13" s="24" customFormat="1" ht="12.75" customHeight="1" hidden="1">
      <c r="A52" s="46"/>
      <c r="B52" s="46"/>
      <c r="C52" s="30">
        <v>4480</v>
      </c>
      <c r="D52" s="32" t="s">
        <v>33</v>
      </c>
      <c r="E52" s="44">
        <v>0</v>
      </c>
      <c r="F52" s="44">
        <v>0</v>
      </c>
      <c r="G52" s="44">
        <v>0</v>
      </c>
      <c r="H52" s="44">
        <v>0</v>
      </c>
      <c r="I52" s="48" t="s">
        <v>22</v>
      </c>
      <c r="J52" s="48" t="s">
        <v>22</v>
      </c>
      <c r="K52" s="48" t="s">
        <v>22</v>
      </c>
      <c r="L52" s="45">
        <f>H52/H83%</f>
        <v>0</v>
      </c>
      <c r="M52" s="45">
        <f>H52-E52</f>
        <v>0</v>
      </c>
    </row>
    <row r="53" spans="1:13" s="24" customFormat="1" ht="13.5" customHeight="1">
      <c r="A53" s="46"/>
      <c r="B53" s="46"/>
      <c r="C53" s="30">
        <v>4510</v>
      </c>
      <c r="D53" s="32" t="s">
        <v>54</v>
      </c>
      <c r="E53" s="44">
        <v>3157</v>
      </c>
      <c r="F53" s="44">
        <v>500</v>
      </c>
      <c r="G53" s="44">
        <v>500</v>
      </c>
      <c r="H53" s="44">
        <v>0</v>
      </c>
      <c r="I53" s="48" t="s">
        <v>22</v>
      </c>
      <c r="J53" s="45">
        <f>H53/F53*100</f>
        <v>0</v>
      </c>
      <c r="K53" s="45">
        <f>H53/G53*100</f>
        <v>0</v>
      </c>
      <c r="L53" s="45">
        <f>H53/H83%</f>
        <v>0</v>
      </c>
      <c r="M53" s="45">
        <f>H53-E53</f>
        <v>-3157</v>
      </c>
    </row>
    <row r="54" spans="1:13" s="24" customFormat="1" ht="26.25" customHeight="1">
      <c r="A54" s="46"/>
      <c r="B54" s="46"/>
      <c r="C54" s="30">
        <v>4520</v>
      </c>
      <c r="D54" s="32" t="s">
        <v>34</v>
      </c>
      <c r="E54" s="44">
        <v>808.52</v>
      </c>
      <c r="F54" s="44">
        <v>500</v>
      </c>
      <c r="G54" s="44">
        <v>806</v>
      </c>
      <c r="H54" s="44">
        <v>805.8</v>
      </c>
      <c r="I54" s="45">
        <f>H54/E54*100</f>
        <v>99.66358284272498</v>
      </c>
      <c r="J54" s="45">
        <f>H54/F54*100</f>
        <v>161.16</v>
      </c>
      <c r="K54" s="45">
        <f>H54/G54*100</f>
        <v>99.97518610421837</v>
      </c>
      <c r="L54" s="45">
        <f>H54/H83%</f>
        <v>0.0014557408889005446</v>
      </c>
      <c r="M54" s="45">
        <f>H54-E54</f>
        <v>-2.7200000000000273</v>
      </c>
    </row>
    <row r="55" spans="1:13" s="24" customFormat="1" ht="16.5" customHeight="1">
      <c r="A55" s="46"/>
      <c r="B55" s="46"/>
      <c r="C55" s="30">
        <v>4530</v>
      </c>
      <c r="D55" s="32" t="s">
        <v>55</v>
      </c>
      <c r="E55" s="44">
        <v>0</v>
      </c>
      <c r="F55" s="44">
        <v>0</v>
      </c>
      <c r="G55" s="44">
        <v>294032</v>
      </c>
      <c r="H55" s="44">
        <v>294032</v>
      </c>
      <c r="I55" s="48" t="s">
        <v>22</v>
      </c>
      <c r="J55" s="48" t="s">
        <v>22</v>
      </c>
      <c r="K55" s="45">
        <f>H55/G55*100</f>
        <v>100</v>
      </c>
      <c r="L55" s="45">
        <f>H55/H83%</f>
        <v>0.5311918652832031</v>
      </c>
      <c r="M55" s="45">
        <f>H55-E55</f>
        <v>294032</v>
      </c>
    </row>
    <row r="56" spans="1:13" s="24" customFormat="1" ht="25.5" customHeight="1">
      <c r="A56" s="46"/>
      <c r="B56" s="46"/>
      <c r="C56" s="30">
        <v>4570</v>
      </c>
      <c r="D56" s="32" t="s">
        <v>25</v>
      </c>
      <c r="E56" s="50">
        <v>178</v>
      </c>
      <c r="F56" s="50">
        <v>0</v>
      </c>
      <c r="G56" s="44">
        <v>1819</v>
      </c>
      <c r="H56" s="44">
        <v>1819</v>
      </c>
      <c r="I56" s="45">
        <f>H56/E56*100</f>
        <v>1021.9101123595506</v>
      </c>
      <c r="J56" s="48" t="s">
        <v>22</v>
      </c>
      <c r="K56" s="45">
        <f>H56/G56*100</f>
        <v>100</v>
      </c>
      <c r="L56" s="45">
        <f>H56/H83%</f>
        <v>0.0032861661416109344</v>
      </c>
      <c r="M56" s="45">
        <f>H56-E56</f>
        <v>1641</v>
      </c>
    </row>
    <row r="57" spans="1:13" s="24" customFormat="1" ht="12">
      <c r="A57" s="46"/>
      <c r="B57" s="46"/>
      <c r="C57" s="30">
        <v>4580</v>
      </c>
      <c r="D57" s="32" t="s">
        <v>56</v>
      </c>
      <c r="E57" s="44">
        <v>0.29</v>
      </c>
      <c r="F57" s="44">
        <v>0</v>
      </c>
      <c r="G57" s="44">
        <v>192</v>
      </c>
      <c r="H57" s="44">
        <v>191.01</v>
      </c>
      <c r="I57" s="45">
        <f>H57/E57*100</f>
        <v>65865.51724137932</v>
      </c>
      <c r="J57" s="48" t="s">
        <v>22</v>
      </c>
      <c r="K57" s="45">
        <f>H57/G57*100</f>
        <v>99.48437499999999</v>
      </c>
      <c r="L57" s="45">
        <f>H57/H83%</f>
        <v>0.0003450745435454121</v>
      </c>
      <c r="M57" s="45">
        <f>H57-E57</f>
        <v>190.72</v>
      </c>
    </row>
    <row r="58" spans="1:13" s="24" customFormat="1" ht="34.5">
      <c r="A58" s="46"/>
      <c r="B58" s="46"/>
      <c r="C58" s="30">
        <v>4600</v>
      </c>
      <c r="D58" s="40" t="s">
        <v>57</v>
      </c>
      <c r="E58" s="44">
        <v>0</v>
      </c>
      <c r="F58" s="44">
        <v>5000</v>
      </c>
      <c r="G58" s="44">
        <v>5000</v>
      </c>
      <c r="H58" s="44">
        <v>0</v>
      </c>
      <c r="I58" s="48" t="s">
        <v>22</v>
      </c>
      <c r="J58" s="48" t="s">
        <v>22</v>
      </c>
      <c r="K58" s="48" t="s">
        <v>22</v>
      </c>
      <c r="L58" s="45">
        <f>H58/H83%</f>
        <v>0</v>
      </c>
      <c r="M58" s="45">
        <f>H58-E58</f>
        <v>0</v>
      </c>
    </row>
    <row r="59" spans="1:13" s="24" customFormat="1" ht="24.75" customHeight="1">
      <c r="A59" s="46"/>
      <c r="B59" s="46"/>
      <c r="C59" s="30">
        <v>4610</v>
      </c>
      <c r="D59" s="40" t="s">
        <v>28</v>
      </c>
      <c r="E59" s="44">
        <v>17310</v>
      </c>
      <c r="F59" s="44">
        <v>1500</v>
      </c>
      <c r="G59" s="44">
        <v>107179</v>
      </c>
      <c r="H59" s="44">
        <v>10134.73</v>
      </c>
      <c r="I59" s="45">
        <f>H59/E59*100</f>
        <v>58.54841132293471</v>
      </c>
      <c r="J59" s="45">
        <f>H59/F59*100</f>
        <v>675.6486666666666</v>
      </c>
      <c r="K59" s="45">
        <f>H59/G59*100</f>
        <v>9.45589154591851</v>
      </c>
      <c r="L59" s="45">
        <f>H59/H83%</f>
        <v>0.01830918448618394</v>
      </c>
      <c r="M59" s="45">
        <f>H59-E59</f>
        <v>-7175.27</v>
      </c>
    </row>
    <row r="60" spans="1:13" s="24" customFormat="1" ht="24.75" customHeight="1">
      <c r="A60" s="46"/>
      <c r="B60" s="46"/>
      <c r="C60" s="30">
        <v>4680</v>
      </c>
      <c r="D60" s="40" t="s">
        <v>58</v>
      </c>
      <c r="E60" s="44">
        <v>0</v>
      </c>
      <c r="F60" s="44">
        <v>0</v>
      </c>
      <c r="G60" s="44">
        <v>778</v>
      </c>
      <c r="H60" s="44">
        <v>777.53</v>
      </c>
      <c r="I60" s="48" t="s">
        <v>22</v>
      </c>
      <c r="J60" s="48" t="s">
        <v>22</v>
      </c>
      <c r="K60" s="45">
        <f>H60/G60*100</f>
        <v>99.93958868894602</v>
      </c>
      <c r="L60" s="45">
        <f>H60/H83%</f>
        <v>0.0014046689170350466</v>
      </c>
      <c r="M60" s="45">
        <f>H60-E60</f>
        <v>777.53</v>
      </c>
    </row>
    <row r="61" spans="1:13" s="24" customFormat="1" ht="26.25" customHeight="1">
      <c r="A61" s="46"/>
      <c r="B61" s="46"/>
      <c r="C61" s="30">
        <v>4700</v>
      </c>
      <c r="D61" s="32" t="s">
        <v>59</v>
      </c>
      <c r="E61" s="44">
        <v>4704</v>
      </c>
      <c r="F61" s="44">
        <v>8000</v>
      </c>
      <c r="G61" s="44">
        <v>9000</v>
      </c>
      <c r="H61" s="44">
        <v>6770</v>
      </c>
      <c r="I61" s="45">
        <f>H61/E61*100</f>
        <v>143.9200680272109</v>
      </c>
      <c r="J61" s="45">
        <f>H61/F61*100</f>
        <v>84.625</v>
      </c>
      <c r="K61" s="45">
        <f>H61/G61*100</f>
        <v>75.22222222222223</v>
      </c>
      <c r="L61" s="45">
        <f>H61/H83%</f>
        <v>0.012230535887139102</v>
      </c>
      <c r="M61" s="45">
        <f>H61-E61</f>
        <v>2066</v>
      </c>
    </row>
    <row r="62" spans="1:13" s="24" customFormat="1" ht="26.25" customHeight="1">
      <c r="A62" s="46"/>
      <c r="B62" s="46"/>
      <c r="C62" s="30">
        <v>4740</v>
      </c>
      <c r="D62" s="40" t="s">
        <v>60</v>
      </c>
      <c r="E62" s="44">
        <v>1885.95</v>
      </c>
      <c r="F62" s="44">
        <v>9000</v>
      </c>
      <c r="G62" s="44">
        <v>9000</v>
      </c>
      <c r="H62" s="44">
        <v>1629.46</v>
      </c>
      <c r="I62" s="45">
        <f>H62/E62*100</f>
        <v>86.39995758105994</v>
      </c>
      <c r="J62" s="45">
        <f>H62/F62*100</f>
        <v>18.10511111111111</v>
      </c>
      <c r="K62" s="45">
        <f>H62/G62*100</f>
        <v>18.10511111111111</v>
      </c>
      <c r="L62" s="45">
        <f>H62/H83%</f>
        <v>0.0029437472683393915</v>
      </c>
      <c r="M62" s="45">
        <f>H62-E62</f>
        <v>-256.49</v>
      </c>
    </row>
    <row r="63" spans="1:13" s="24" customFormat="1" ht="23.25">
      <c r="A63" s="43"/>
      <c r="B63" s="43"/>
      <c r="C63" s="30">
        <v>4750</v>
      </c>
      <c r="D63" s="32" t="s">
        <v>61</v>
      </c>
      <c r="E63" s="44">
        <v>9752.6</v>
      </c>
      <c r="F63" s="44">
        <v>15700</v>
      </c>
      <c r="G63" s="44">
        <v>15700</v>
      </c>
      <c r="H63" s="44">
        <v>5289.83</v>
      </c>
      <c r="I63" s="45">
        <f>H63/E63*100</f>
        <v>54.24020261263662</v>
      </c>
      <c r="J63" s="45">
        <f>H63/F63*100</f>
        <v>33.69318471337579</v>
      </c>
      <c r="K63" s="45">
        <f>H63/G63*100</f>
        <v>33.69318471337579</v>
      </c>
      <c r="L63" s="45">
        <f>H63/H83%</f>
        <v>0.00955649271076293</v>
      </c>
      <c r="M63" s="45">
        <f>H63-E63</f>
        <v>-4462.77</v>
      </c>
    </row>
    <row r="64" spans="1:13" s="24" customFormat="1" ht="27" customHeight="1">
      <c r="A64" s="43"/>
      <c r="B64" s="43"/>
      <c r="C64" s="30">
        <v>6060</v>
      </c>
      <c r="D64" s="32" t="s">
        <v>62</v>
      </c>
      <c r="E64" s="44">
        <v>3904</v>
      </c>
      <c r="F64" s="44">
        <v>0</v>
      </c>
      <c r="G64" s="44">
        <v>0</v>
      </c>
      <c r="H64" s="44">
        <v>0</v>
      </c>
      <c r="I64" s="48" t="s">
        <v>22</v>
      </c>
      <c r="J64" s="48" t="s">
        <v>22</v>
      </c>
      <c r="K64" s="48" t="s">
        <v>22</v>
      </c>
      <c r="L64" s="45">
        <f>H64/H83%</f>
        <v>0</v>
      </c>
      <c r="M64" s="45">
        <f>H64-E64</f>
        <v>-3904</v>
      </c>
    </row>
    <row r="65" spans="1:13" s="55" customFormat="1" ht="21.75" customHeight="1">
      <c r="A65" s="51">
        <v>757</v>
      </c>
      <c r="B65" s="52" t="s">
        <v>63</v>
      </c>
      <c r="C65" s="52"/>
      <c r="D65" s="52"/>
      <c r="E65" s="53">
        <f>E66</f>
        <v>2434426.37</v>
      </c>
      <c r="F65" s="53">
        <f>F66</f>
        <v>5350000</v>
      </c>
      <c r="G65" s="53">
        <f>G66</f>
        <v>5394970</v>
      </c>
      <c r="H65" s="53">
        <f>H66</f>
        <v>2506490.24</v>
      </c>
      <c r="I65" s="54">
        <f>H65/E65*100</f>
        <v>102.96019920290298</v>
      </c>
      <c r="J65" s="54">
        <f>H65/F65*100</f>
        <v>46.850284859813094</v>
      </c>
      <c r="K65" s="54">
        <f>H65/G65*100</f>
        <v>46.45976233417424</v>
      </c>
      <c r="L65" s="54">
        <f>H65/H83%</f>
        <v>4.528171171504269</v>
      </c>
      <c r="M65" s="54">
        <f>H65-E65</f>
        <v>72063.87000000011</v>
      </c>
    </row>
    <row r="66" spans="1:13" s="24" customFormat="1" ht="27.75" customHeight="1">
      <c r="A66" s="25"/>
      <c r="B66" s="25">
        <v>75702</v>
      </c>
      <c r="C66" s="56" t="s">
        <v>64</v>
      </c>
      <c r="D66" s="56"/>
      <c r="E66" s="27">
        <f>SUM(E67)</f>
        <v>2434426.37</v>
      </c>
      <c r="F66" s="27">
        <f>F67</f>
        <v>5350000</v>
      </c>
      <c r="G66" s="27">
        <f>G67</f>
        <v>5394970</v>
      </c>
      <c r="H66" s="27">
        <f>H67</f>
        <v>2506490.24</v>
      </c>
      <c r="I66" s="42">
        <f>H66/E66*100</f>
        <v>102.96019920290298</v>
      </c>
      <c r="J66" s="42">
        <f>H66/F66*100</f>
        <v>46.850284859813094</v>
      </c>
      <c r="K66" s="42">
        <f>H66/G66*100</f>
        <v>46.45976233417424</v>
      </c>
      <c r="L66" s="42">
        <f>H66/H83%</f>
        <v>4.528171171504269</v>
      </c>
      <c r="M66" s="42">
        <f>H66-E66</f>
        <v>72063.87000000011</v>
      </c>
    </row>
    <row r="67" spans="1:13" s="24" customFormat="1" ht="14.25" customHeight="1">
      <c r="A67" s="43"/>
      <c r="B67" s="43"/>
      <c r="C67" s="30">
        <v>8070</v>
      </c>
      <c r="D67" s="46" t="s">
        <v>65</v>
      </c>
      <c r="E67" s="44">
        <v>2434426.37</v>
      </c>
      <c r="F67" s="44">
        <v>5350000</v>
      </c>
      <c r="G67" s="44">
        <v>5394970</v>
      </c>
      <c r="H67" s="44">
        <v>2506490.24</v>
      </c>
      <c r="I67" s="45">
        <f>H67/E67*100</f>
        <v>102.96019920290298</v>
      </c>
      <c r="J67" s="45">
        <f>H67/F67*100</f>
        <v>46.850284859813094</v>
      </c>
      <c r="K67" s="45">
        <f>H67/G67*100</f>
        <v>46.45976233417424</v>
      </c>
      <c r="L67" s="49">
        <f>H67/H83%</f>
        <v>4.528171171504269</v>
      </c>
      <c r="M67" s="45">
        <f>H67-E67</f>
        <v>72063.87000000011</v>
      </c>
    </row>
    <row r="68" spans="1:13" s="24" customFormat="1" ht="11.25">
      <c r="A68" s="19">
        <v>758</v>
      </c>
      <c r="B68" s="20" t="s">
        <v>66</v>
      </c>
      <c r="C68" s="20"/>
      <c r="D68" s="20"/>
      <c r="E68" s="21">
        <f>E69</f>
        <v>0</v>
      </c>
      <c r="F68" s="21">
        <f>F69</f>
        <v>200000</v>
      </c>
      <c r="G68" s="21">
        <f>G69</f>
        <v>100000</v>
      </c>
      <c r="H68" s="21">
        <f>H69</f>
        <v>0</v>
      </c>
      <c r="I68" s="22" t="s">
        <v>22</v>
      </c>
      <c r="J68" s="22" t="s">
        <v>22</v>
      </c>
      <c r="K68" s="22" t="s">
        <v>22</v>
      </c>
      <c r="L68" s="22" t="s">
        <v>22</v>
      </c>
      <c r="M68" s="23">
        <f>H68-E68</f>
        <v>0</v>
      </c>
    </row>
    <row r="69" spans="1:13" s="24" customFormat="1" ht="11.25">
      <c r="A69" s="25"/>
      <c r="B69" s="25">
        <v>75818</v>
      </c>
      <c r="C69" s="26" t="s">
        <v>67</v>
      </c>
      <c r="D69" s="26"/>
      <c r="E69" s="27">
        <f>SUM(E70)</f>
        <v>0</v>
      </c>
      <c r="F69" s="27">
        <f>F70</f>
        <v>200000</v>
      </c>
      <c r="G69" s="27">
        <f>G70</f>
        <v>100000</v>
      </c>
      <c r="H69" s="27">
        <f>H70</f>
        <v>0</v>
      </c>
      <c r="I69" s="57" t="s">
        <v>22</v>
      </c>
      <c r="J69" s="57" t="s">
        <v>22</v>
      </c>
      <c r="K69" s="57" t="s">
        <v>22</v>
      </c>
      <c r="L69" s="57" t="s">
        <v>22</v>
      </c>
      <c r="M69" s="42">
        <f>H69-E69</f>
        <v>0</v>
      </c>
    </row>
    <row r="70" spans="1:13" s="24" customFormat="1" ht="15" customHeight="1">
      <c r="A70" s="43"/>
      <c r="B70" s="43"/>
      <c r="C70" s="30">
        <v>4810</v>
      </c>
      <c r="D70" s="58" t="s">
        <v>68</v>
      </c>
      <c r="E70" s="44">
        <v>0</v>
      </c>
      <c r="F70" s="44">
        <v>200000</v>
      </c>
      <c r="G70" s="44">
        <v>100000</v>
      </c>
      <c r="H70" s="44">
        <v>0</v>
      </c>
      <c r="I70" s="48" t="s">
        <v>22</v>
      </c>
      <c r="J70" s="48" t="s">
        <v>22</v>
      </c>
      <c r="K70" s="48" t="s">
        <v>22</v>
      </c>
      <c r="L70" s="48" t="s">
        <v>22</v>
      </c>
      <c r="M70" s="45">
        <f>H70-E70</f>
        <v>0</v>
      </c>
    </row>
    <row r="71" spans="1:13" s="24" customFormat="1" ht="25.5" customHeight="1">
      <c r="A71" s="19">
        <v>900</v>
      </c>
      <c r="B71" s="59" t="s">
        <v>69</v>
      </c>
      <c r="C71" s="59"/>
      <c r="D71" s="59"/>
      <c r="E71" s="21">
        <f>E72</f>
        <v>27365775.13</v>
      </c>
      <c r="F71" s="21">
        <f>F72</f>
        <v>49365850</v>
      </c>
      <c r="G71" s="21">
        <f>G72</f>
        <v>89096478</v>
      </c>
      <c r="H71" s="21">
        <f>H72</f>
        <v>51171361.480000004</v>
      </c>
      <c r="I71" s="23">
        <f>H71/E71*100</f>
        <v>186.99036017402224</v>
      </c>
      <c r="J71" s="23">
        <f>H71/F71*100</f>
        <v>103.65740988963019</v>
      </c>
      <c r="K71" s="23">
        <f>H71/G71*100</f>
        <v>57.43365240542955</v>
      </c>
      <c r="L71" s="23">
        <f>H71/H83%</f>
        <v>92.4450772488785</v>
      </c>
      <c r="M71" s="23">
        <f>H71-E71</f>
        <v>23805586.350000005</v>
      </c>
    </row>
    <row r="72" spans="1:13" s="24" customFormat="1" ht="17.25" customHeight="1">
      <c r="A72" s="25"/>
      <c r="B72" s="25">
        <v>90001</v>
      </c>
      <c r="C72" s="26" t="s">
        <v>70</v>
      </c>
      <c r="D72" s="26"/>
      <c r="E72" s="27">
        <f>SUM(E73:E82)</f>
        <v>27365775.13</v>
      </c>
      <c r="F72" s="27">
        <f>SUM(F74:F82)</f>
        <v>49365850</v>
      </c>
      <c r="G72" s="27">
        <f>SUM(G73:G82)</f>
        <v>89096478</v>
      </c>
      <c r="H72" s="27">
        <f>SUM(H73:H82)</f>
        <v>51171361.480000004</v>
      </c>
      <c r="I72" s="42">
        <f>H72/E72*100</f>
        <v>186.99036017402224</v>
      </c>
      <c r="J72" s="42">
        <f>H72/F72*100</f>
        <v>103.65740988963019</v>
      </c>
      <c r="K72" s="42">
        <f>H72/G72*100</f>
        <v>57.43365240542955</v>
      </c>
      <c r="L72" s="42">
        <f>H72/H83%</f>
        <v>92.4450772488785</v>
      </c>
      <c r="M72" s="42">
        <f>H72-E72</f>
        <v>23805586.350000005</v>
      </c>
    </row>
    <row r="73" spans="1:13" s="24" customFormat="1" ht="13.5" customHeight="1">
      <c r="A73" s="46"/>
      <c r="B73" s="46"/>
      <c r="C73" s="30">
        <v>4430</v>
      </c>
      <c r="D73" s="32" t="s">
        <v>24</v>
      </c>
      <c r="E73" s="44">
        <v>0</v>
      </c>
      <c r="F73" s="44">
        <v>0</v>
      </c>
      <c r="G73" s="44">
        <v>2500</v>
      </c>
      <c r="H73" s="44">
        <v>2047.6</v>
      </c>
      <c r="I73" s="48" t="s">
        <v>22</v>
      </c>
      <c r="J73" s="48" t="s">
        <v>22</v>
      </c>
      <c r="K73" s="45">
        <f>H73/G73*100</f>
        <v>81.904</v>
      </c>
      <c r="L73" s="45">
        <f>H73/H83%</f>
        <v>0.003699149967873859</v>
      </c>
      <c r="M73" s="45">
        <f>H73-E73</f>
        <v>2047.6</v>
      </c>
    </row>
    <row r="74" spans="1:13" s="24" customFormat="1" ht="12.75" customHeight="1">
      <c r="A74" s="43"/>
      <c r="B74" s="43"/>
      <c r="C74" s="30">
        <v>4480</v>
      </c>
      <c r="D74" s="58" t="s">
        <v>33</v>
      </c>
      <c r="E74" s="44">
        <v>43654.88</v>
      </c>
      <c r="F74" s="44">
        <v>1600000</v>
      </c>
      <c r="G74" s="44">
        <v>10650000</v>
      </c>
      <c r="H74" s="44">
        <v>6012866.8</v>
      </c>
      <c r="I74" s="45">
        <f>H74/E74*100</f>
        <v>13773.64180132897</v>
      </c>
      <c r="J74" s="45">
        <f>H74/F74*100</f>
        <v>375.804175</v>
      </c>
      <c r="K74" s="45">
        <f>H74/G74*100</f>
        <v>56.45884319248826</v>
      </c>
      <c r="L74" s="45">
        <f>H74/H83%</f>
        <v>10.86271538877212</v>
      </c>
      <c r="M74" s="45">
        <f>H74-E74</f>
        <v>5969211.92</v>
      </c>
    </row>
    <row r="75" spans="1:13" s="24" customFormat="1" ht="70.5" customHeight="1">
      <c r="A75" s="43"/>
      <c r="B75" s="43"/>
      <c r="C75" s="30">
        <v>4560</v>
      </c>
      <c r="D75" s="32" t="s">
        <v>71</v>
      </c>
      <c r="E75" s="44">
        <v>0</v>
      </c>
      <c r="F75" s="44">
        <v>0</v>
      </c>
      <c r="G75" s="44">
        <v>8407</v>
      </c>
      <c r="H75" s="44">
        <v>8406.93</v>
      </c>
      <c r="I75" s="48" t="s">
        <v>22</v>
      </c>
      <c r="J75" s="48" t="s">
        <v>22</v>
      </c>
      <c r="K75" s="45">
        <f>H75/G75*100</f>
        <v>99.9991673605329</v>
      </c>
      <c r="L75" s="45">
        <f>H75/H83%</f>
        <v>0.015187778296257951</v>
      </c>
      <c r="M75" s="45">
        <f>H75-E75</f>
        <v>8406.93</v>
      </c>
    </row>
    <row r="76" spans="1:13" s="24" customFormat="1" ht="12">
      <c r="A76" s="46"/>
      <c r="B76" s="46"/>
      <c r="C76" s="30">
        <v>4580</v>
      </c>
      <c r="D76" s="32" t="s">
        <v>56</v>
      </c>
      <c r="E76" s="44">
        <v>0</v>
      </c>
      <c r="F76" s="44">
        <v>0</v>
      </c>
      <c r="G76" s="44">
        <v>73983</v>
      </c>
      <c r="H76" s="44">
        <v>73982.36</v>
      </c>
      <c r="I76" s="48" t="s">
        <v>22</v>
      </c>
      <c r="J76" s="48" t="s">
        <v>22</v>
      </c>
      <c r="K76" s="45">
        <f>H76/G76*100</f>
        <v>99.99913493640432</v>
      </c>
      <c r="L76" s="45">
        <f>H76/H83%</f>
        <v>0.1336549348589726</v>
      </c>
      <c r="M76" s="45">
        <f>H76-E76</f>
        <v>73982.36</v>
      </c>
    </row>
    <row r="77" spans="1:13" s="24" customFormat="1" ht="36.75" customHeight="1">
      <c r="A77" s="43"/>
      <c r="B77" s="43"/>
      <c r="C77" s="30">
        <v>4600</v>
      </c>
      <c r="D77" s="46" t="s">
        <v>57</v>
      </c>
      <c r="E77" s="44">
        <v>142682.4</v>
      </c>
      <c r="F77" s="44">
        <v>0</v>
      </c>
      <c r="G77" s="44">
        <v>0</v>
      </c>
      <c r="H77" s="44">
        <v>0</v>
      </c>
      <c r="I77" s="48" t="s">
        <v>22</v>
      </c>
      <c r="J77" s="48" t="s">
        <v>22</v>
      </c>
      <c r="K77" s="48" t="s">
        <v>22</v>
      </c>
      <c r="L77" s="45">
        <f>H77/H83%</f>
        <v>0</v>
      </c>
      <c r="M77" s="45">
        <f>H77-E77</f>
        <v>-142682.4</v>
      </c>
    </row>
    <row r="78" spans="1:13" s="24" customFormat="1" ht="24.75" customHeight="1">
      <c r="A78" s="46"/>
      <c r="B78" s="46"/>
      <c r="C78" s="30">
        <v>4610</v>
      </c>
      <c r="D78" s="40" t="s">
        <v>28</v>
      </c>
      <c r="E78" s="44">
        <v>0</v>
      </c>
      <c r="F78" s="44">
        <v>0</v>
      </c>
      <c r="G78" s="44">
        <v>287377</v>
      </c>
      <c r="H78" s="44">
        <v>283825.81</v>
      </c>
      <c r="I78" s="48" t="s">
        <v>22</v>
      </c>
      <c r="J78" s="48" t="s">
        <v>22</v>
      </c>
      <c r="K78" s="45">
        <f>H78/G78*100</f>
        <v>98.7642748027852</v>
      </c>
      <c r="L78" s="45">
        <f>H78/H83%</f>
        <v>0.5127535827032975</v>
      </c>
      <c r="M78" s="45">
        <f>H78-E78</f>
        <v>283825.81</v>
      </c>
    </row>
    <row r="79" spans="1:13" s="24" customFormat="1" ht="24.75" customHeight="1">
      <c r="A79" s="46"/>
      <c r="B79" s="46"/>
      <c r="C79" s="30">
        <v>4670</v>
      </c>
      <c r="D79" s="40" t="s">
        <v>72</v>
      </c>
      <c r="E79" s="44">
        <v>0</v>
      </c>
      <c r="F79" s="44">
        <v>0</v>
      </c>
      <c r="G79" s="44">
        <v>889149</v>
      </c>
      <c r="H79" s="44">
        <v>889148.4</v>
      </c>
      <c r="I79" s="48" t="s">
        <v>22</v>
      </c>
      <c r="J79" s="48" t="s">
        <v>22</v>
      </c>
      <c r="K79" s="45">
        <f>H79/G79*100</f>
        <v>99.99993251974641</v>
      </c>
      <c r="L79" s="45">
        <f>H79/H83%</f>
        <v>1.6063163094818778</v>
      </c>
      <c r="M79" s="45">
        <f>H79-E79</f>
        <v>889148.4</v>
      </c>
    </row>
    <row r="80" spans="1:13" s="24" customFormat="1" ht="25.5" customHeight="1">
      <c r="A80" s="43"/>
      <c r="B80" s="43"/>
      <c r="C80" s="30">
        <v>6050</v>
      </c>
      <c r="D80" s="46" t="s">
        <v>73</v>
      </c>
      <c r="E80" s="44">
        <v>480995.25</v>
      </c>
      <c r="F80" s="44">
        <v>50000</v>
      </c>
      <c r="G80" s="44">
        <v>767369</v>
      </c>
      <c r="H80" s="44">
        <v>460143.91</v>
      </c>
      <c r="I80" s="45">
        <f>H80/E80*100</f>
        <v>95.66495926934829</v>
      </c>
      <c r="J80" s="45">
        <f>H80/F80*100</f>
        <v>920.2878199999999</v>
      </c>
      <c r="K80" s="45">
        <f>H80/G80*100</f>
        <v>59.9638387789968</v>
      </c>
      <c r="L80" s="45">
        <f>H80/H83%</f>
        <v>0.8312860567952001</v>
      </c>
      <c r="M80" s="45">
        <f>H80-E80</f>
        <v>-20851.340000000026</v>
      </c>
    </row>
    <row r="81" spans="1:13" s="24" customFormat="1" ht="25.5" customHeight="1">
      <c r="A81" s="43"/>
      <c r="B81" s="43"/>
      <c r="C81" s="30">
        <v>6058</v>
      </c>
      <c r="D81" s="46" t="s">
        <v>73</v>
      </c>
      <c r="E81" s="44">
        <v>0</v>
      </c>
      <c r="F81" s="44">
        <v>41715850</v>
      </c>
      <c r="G81" s="44">
        <v>41715850</v>
      </c>
      <c r="H81" s="44">
        <v>20349966.87</v>
      </c>
      <c r="I81" s="48" t="s">
        <v>22</v>
      </c>
      <c r="J81" s="45">
        <f>H81/F81*100</f>
        <v>48.782337816441476</v>
      </c>
      <c r="K81" s="45">
        <f>H81/G81*100</f>
        <v>48.782337816441476</v>
      </c>
      <c r="L81" s="45">
        <f>H81/H83%</f>
        <v>36.76381094617825</v>
      </c>
      <c r="M81" s="45">
        <f>H81-E81</f>
        <v>20349966.87</v>
      </c>
    </row>
    <row r="82" spans="1:13" s="24" customFormat="1" ht="24.75" customHeight="1">
      <c r="A82" s="43"/>
      <c r="B82" s="43"/>
      <c r="C82" s="30">
        <v>6059</v>
      </c>
      <c r="D82" s="46" t="s">
        <v>73</v>
      </c>
      <c r="E82" s="44">
        <v>26698442.6</v>
      </c>
      <c r="F82" s="44">
        <v>6000000</v>
      </c>
      <c r="G82" s="44">
        <v>34701843</v>
      </c>
      <c r="H82" s="44">
        <v>23090972.8</v>
      </c>
      <c r="I82" s="45">
        <f>H82/E82*100</f>
        <v>86.48808900935667</v>
      </c>
      <c r="J82" s="45">
        <f>H82/F82*100</f>
        <v>384.8495466666667</v>
      </c>
      <c r="K82" s="45">
        <f>H82/G82*100</f>
        <v>66.54105604708084</v>
      </c>
      <c r="L82" s="45">
        <f>H82/H83%</f>
        <v>41.71565310182465</v>
      </c>
      <c r="M82" s="45">
        <f>H82-E82</f>
        <v>-3607469.8000000007</v>
      </c>
    </row>
    <row r="83" spans="1:13" s="24" customFormat="1" ht="15" customHeight="1">
      <c r="A83" s="60" t="s">
        <v>74</v>
      </c>
      <c r="B83" s="60"/>
      <c r="C83" s="60"/>
      <c r="D83" s="60"/>
      <c r="E83" s="27">
        <f>E25+E31+E65+E68+E71+E13</f>
        <v>30913090.65</v>
      </c>
      <c r="F83" s="27">
        <f>F25+F31+F65+F68+F71+F13</f>
        <v>57979332</v>
      </c>
      <c r="G83" s="27">
        <f>G25+G31+G65+G68+G71+G13</f>
        <v>97943338</v>
      </c>
      <c r="H83" s="27">
        <f>H25+H31+H65+H68+H71+H13</f>
        <v>55353257.31000001</v>
      </c>
      <c r="I83" s="42">
        <f>H83/E83*100</f>
        <v>179.0608966819693</v>
      </c>
      <c r="J83" s="42">
        <f>H83/F83*100</f>
        <v>95.4706710142849</v>
      </c>
      <c r="K83" s="42">
        <f>H83/G83*100</f>
        <v>56.51559201504854</v>
      </c>
      <c r="L83" s="42">
        <f>H83/H83%</f>
        <v>99.99999999999999</v>
      </c>
      <c r="M83" s="42">
        <f>H83-E83</f>
        <v>24440166.66000001</v>
      </c>
    </row>
    <row r="84" spans="1:13" ht="12.75">
      <c r="A84" s="60" t="s">
        <v>75</v>
      </c>
      <c r="B84" s="60"/>
      <c r="C84" s="60"/>
      <c r="D84" s="60"/>
      <c r="E84" s="27"/>
      <c r="F84" s="27"/>
      <c r="G84" s="27"/>
      <c r="H84" s="27"/>
      <c r="I84" s="42"/>
      <c r="J84" s="42"/>
      <c r="K84" s="42"/>
      <c r="L84" s="42"/>
      <c r="M84" s="42"/>
    </row>
    <row r="85" spans="1:13" ht="12.75">
      <c r="A85" s="60" t="s">
        <v>76</v>
      </c>
      <c r="B85" s="60"/>
      <c r="C85" s="60"/>
      <c r="D85" s="60"/>
      <c r="E85" s="27">
        <f>E83-E86</f>
        <v>3729748.799999997</v>
      </c>
      <c r="F85" s="27">
        <f>F83-F86</f>
        <v>10213482</v>
      </c>
      <c r="G85" s="27">
        <f>G83-G86</f>
        <v>20758276</v>
      </c>
      <c r="H85" s="27">
        <f>H83-H86</f>
        <v>11452173.730000012</v>
      </c>
      <c r="I85" s="42">
        <f>H85/E85*100</f>
        <v>307.049464832592</v>
      </c>
      <c r="J85" s="42">
        <f>H85/F85*100</f>
        <v>112.1280061980822</v>
      </c>
      <c r="K85" s="42">
        <f>H85/G85*100</f>
        <v>55.169194831015886</v>
      </c>
      <c r="L85" s="42">
        <f>H85/H83*100</f>
        <v>20.689249895201893</v>
      </c>
      <c r="M85" s="42">
        <f>H85-E85</f>
        <v>7722424.930000015</v>
      </c>
    </row>
    <row r="86" spans="1:13" ht="12.75">
      <c r="A86" s="60" t="s">
        <v>77</v>
      </c>
      <c r="B86" s="60"/>
      <c r="C86" s="60"/>
      <c r="D86" s="60"/>
      <c r="E86" s="27">
        <f>E82+E81+E80+E64</f>
        <v>27183341.85</v>
      </c>
      <c r="F86" s="27">
        <f>F80+F81+F82</f>
        <v>47765850</v>
      </c>
      <c r="G86" s="27">
        <f>G80+G81+G82</f>
        <v>77185062</v>
      </c>
      <c r="H86" s="27">
        <f>H82+H81+H80</f>
        <v>43901083.58</v>
      </c>
      <c r="I86" s="42">
        <f>H86/E86*100</f>
        <v>161.49995030872185</v>
      </c>
      <c r="J86" s="42">
        <f>H86/F86*100</f>
        <v>91.90893406063118</v>
      </c>
      <c r="K86" s="42">
        <f>H86/G86*100</f>
        <v>56.87769426161762</v>
      </c>
      <c r="L86" s="42">
        <f>H86/H83*100</f>
        <v>79.31075010479812</v>
      </c>
      <c r="M86" s="42">
        <f>H86-E86</f>
        <v>16717741.729999997</v>
      </c>
    </row>
    <row r="87" spans="1:13" ht="12.75">
      <c r="A87" s="60" t="s">
        <v>78</v>
      </c>
      <c r="B87" s="60"/>
      <c r="C87" s="60"/>
      <c r="D87" s="60"/>
      <c r="E87" s="27">
        <f>E86</f>
        <v>27183341.85</v>
      </c>
      <c r="F87" s="27">
        <f>F86</f>
        <v>47765850</v>
      </c>
      <c r="G87" s="27">
        <f>G86</f>
        <v>77185062</v>
      </c>
      <c r="H87" s="27">
        <f>H86</f>
        <v>43901083.58</v>
      </c>
      <c r="I87" s="42">
        <f>H87/E87*100</f>
        <v>161.49995030872185</v>
      </c>
      <c r="J87" s="42">
        <f>H87/F87*100</f>
        <v>91.90893406063118</v>
      </c>
      <c r="K87" s="42">
        <f>H87/G87*100</f>
        <v>56.87769426161762</v>
      </c>
      <c r="L87" s="42">
        <f>H87/H83*100</f>
        <v>79.31075010479812</v>
      </c>
      <c r="M87" s="42">
        <f>H87-E87</f>
        <v>16717741.729999997</v>
      </c>
    </row>
  </sheetData>
  <mergeCells count="35">
    <mergeCell ref="H2:M2"/>
    <mergeCell ref="H3:M3"/>
    <mergeCell ref="H4:M4"/>
    <mergeCell ref="H5:M5"/>
    <mergeCell ref="A7:M7"/>
    <mergeCell ref="A10:A11"/>
    <mergeCell ref="B10:B11"/>
    <mergeCell ref="C10:C11"/>
    <mergeCell ref="D10:D11"/>
    <mergeCell ref="E10:E11"/>
    <mergeCell ref="F10:F11"/>
    <mergeCell ref="G10:G11"/>
    <mergeCell ref="H10:H11"/>
    <mergeCell ref="L10:L11"/>
    <mergeCell ref="M10:M11"/>
    <mergeCell ref="B13:D13"/>
    <mergeCell ref="C14:D14"/>
    <mergeCell ref="C17:D17"/>
    <mergeCell ref="C19:D19"/>
    <mergeCell ref="C23:D23"/>
    <mergeCell ref="B25:D25"/>
    <mergeCell ref="C26:D26"/>
    <mergeCell ref="B31:D31"/>
    <mergeCell ref="C32:D32"/>
    <mergeCell ref="B65:D65"/>
    <mergeCell ref="C66:D66"/>
    <mergeCell ref="B68:D68"/>
    <mergeCell ref="C69:D69"/>
    <mergeCell ref="B71:D71"/>
    <mergeCell ref="C72:D72"/>
    <mergeCell ref="A83:D83"/>
    <mergeCell ref="A84:D84"/>
    <mergeCell ref="A85:D85"/>
    <mergeCell ref="A86:D86"/>
    <mergeCell ref="A87:D87"/>
  </mergeCells>
  <printOptions/>
  <pageMargins left="0.6298611111111111" right="0.5118055555555555" top="0.6993055555555555" bottom="0.8729166666666667" header="0.5118055555555555" footer="0.5118055555555555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</cp:lastModifiedBy>
  <cp:lastPrinted>2010-08-23T07:08:55Z</cp:lastPrinted>
  <dcterms:modified xsi:type="dcterms:W3CDTF">2009-08-27T19:07:57Z</dcterms:modified>
  <cp:category/>
  <cp:version/>
  <cp:contentType/>
  <cp:contentStatus/>
</cp:coreProperties>
</file>