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 wydatków WZWiK na 2011r" sheetId="1" r:id="rId1"/>
  </sheets>
  <definedNames>
    <definedName name="_xlnm.Print_Titles" localSheetId="0">'Plan wydatków WZWiK na 2011r'!$9:$13</definedName>
  </definedNames>
  <calcPr fullCalcOnLoad="1"/>
</workbook>
</file>

<file path=xl/sharedStrings.xml><?xml version="1.0" encoding="utf-8"?>
<sst xmlns="http://schemas.openxmlformats.org/spreadsheetml/2006/main" count="103" uniqueCount="80">
  <si>
    <t xml:space="preserve">Załącznik Nr 2 </t>
  </si>
  <si>
    <t xml:space="preserve">                                </t>
  </si>
  <si>
    <t xml:space="preserve">do Uchwały Budżetowej WZWiK na rok 2011            </t>
  </si>
  <si>
    <t>Nr 2/II/2011 Zgromadzenia WZWiK</t>
  </si>
  <si>
    <t>z dnia 28.02.2011 roku</t>
  </si>
  <si>
    <t xml:space="preserve">                                PLAN WYDATKÓW WZWiK NA 2011 ROK</t>
  </si>
  <si>
    <t>/ w zł/</t>
  </si>
  <si>
    <t>Dział</t>
  </si>
  <si>
    <t>Rozdział</t>
  </si>
  <si>
    <t>Paragraf</t>
  </si>
  <si>
    <t>WYSZCZEGÓLNIENIE</t>
  </si>
  <si>
    <t>Przewidywane wykonanie za 2010 rok</t>
  </si>
  <si>
    <t>PLAN WYDATKÓW NA 2011 ROK ogółem</t>
  </si>
  <si>
    <t>z tego:</t>
  </si>
  <si>
    <t>Odchylenia (6 - 5 )</t>
  </si>
  <si>
    <t>Uwagi</t>
  </si>
  <si>
    <t>Wydatki majątkowe</t>
  </si>
  <si>
    <t>w tym:</t>
  </si>
  <si>
    <t>Wydatki bieżące</t>
  </si>
  <si>
    <t>wydatki inwestycyjne na programy finansowane z udziałem środków z UE</t>
  </si>
  <si>
    <t>wydatki WZWiK, z tego:</t>
  </si>
  <si>
    <t>świadczenia na rzecz osób fizycznych</t>
  </si>
  <si>
    <t>obsługa długu publicznego</t>
  </si>
  <si>
    <t>wynagrodzenia i składki od nich naliczane</t>
  </si>
  <si>
    <t>wydatki związane z realizacją zadań statutowych</t>
  </si>
  <si>
    <t>TRANSPORT I ŁĄCZNOŚĆ</t>
  </si>
  <si>
    <t>Drogi publiczne krajowe</t>
  </si>
  <si>
    <t>Różne opłaty i składki</t>
  </si>
  <si>
    <t>Odsetki od nieterminowych wpłat z tytułu pozostałych podatków i opłat</t>
  </si>
  <si>
    <t>Drogi publiczne wojewódzkie</t>
  </si>
  <si>
    <t>Drogi publiczne powiatowe</t>
  </si>
  <si>
    <t>Koszty postępowania sądowego i prokuratorskiego</t>
  </si>
  <si>
    <t>Drogi publiczne gminne</t>
  </si>
  <si>
    <t>GOSPODARKA MIESZKANIOWA</t>
  </si>
  <si>
    <t>Gospodarka gruntami i nieruchomościami</t>
  </si>
  <si>
    <t>Zakup usług pozostałych</t>
  </si>
  <si>
    <t>Podatek iod nieruchomości</t>
  </si>
  <si>
    <t>Opłaty na rzecz budżetu państwa</t>
  </si>
  <si>
    <t>Opłaty na rzecz budżetów jednostek samorządu terytorialnego</t>
  </si>
  <si>
    <t>ADMINISTRACJA PUBLICZNA</t>
  </si>
  <si>
    <t>Pozostała działalność</t>
  </si>
  <si>
    <t>Wydatki osobowe niezaliczone do wynagrodzeń</t>
  </si>
  <si>
    <t>Różne wydatki na rzecz osób fizycznych</t>
  </si>
  <si>
    <t>Wynagrodzenie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</si>
  <si>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</si>
  <si>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</si>
  <si>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</si>
  <si>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</si>
  <si>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</si>
  <si>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</si>
  <si>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</si>
  <si>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</si>
  <si>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</si>
  <si>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</si>
  <si>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</si>
  <si>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za administrowanie i czynsze za budynki, lokale i pomieszczenia garażowe</t>
  </si>
  <si>
    <t>Podróże  służbowe krajowe</t>
  </si>
  <si>
    <t>Odpisy na ZFŚS</t>
  </si>
  <si>
    <t>Podatek od towarów i usług (VAT)</t>
  </si>
  <si>
    <t>Pozostałe odsetki</t>
  </si>
  <si>
    <t>Kary i odszkodowania wpłacane na rzecz osób prawnych i innych jednostek organizacyjnych</t>
  </si>
  <si>
    <t>Odsetki od nieterminowych wpłat podatku od towarów i usług (VAT)</t>
  </si>
  <si>
    <t>Szkolenia pracowników nie 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</si>
  <si>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</si>
  <si>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</si>
  <si>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</si>
  <si>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OBSŁUGA DŁUGU PUBLICZNEGO</t>
  </si>
  <si>
    <t>Obsługa papierów wartościowych, kredytów i pożyczek jst</t>
  </si>
  <si>
    <t>Odsetki i dyskonto od skarbowych papierów wartościowych, kredytów i pożyczek oraz innych instrumentów finansowych związanych z obsługą długu krajowego</t>
  </si>
  <si>
    <t>RÓŻNE ROZLICZENIA</t>
  </si>
  <si>
    <t>Rezerwy ogólne i celowe</t>
  </si>
  <si>
    <t>Rezerwy</t>
  </si>
  <si>
    <t>GOSPODARKA KOMUNALNA I OCHRONA ŚRODOWISKA</t>
  </si>
  <si>
    <t>Gospodarka ściekowa i ochrona wód</t>
  </si>
  <si>
    <t>Podatek od nieruchomości</t>
  </si>
  <si>
    <t>Odsetki od dotacji wykorzystanych niezgodnie z przeznaczeniem lub pobranych w nadmiernej wysokości</t>
  </si>
  <si>
    <t>Kary i odszkodowania wypłacone na rzecz osób fizycznych</t>
  </si>
  <si>
    <t>Odsetki od nieterminowych wpłat podatku od nieruchomości</t>
  </si>
  <si>
    <t>Wydatki inwestycyjne jednostek budżetowych</t>
  </si>
  <si>
    <t>OGÓŁEM WYDATKI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</si>
</sst>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-* #,##0.00\ _z_ł_-;\-* #,##0.00\ _z_ł_-;_-* \-??\ _z_ł_-;_-@_-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right"/>
    </xf>
    <xf numFmtId="165" fontId="18" fillId="0" borderId="0" xfId="0" applyNumberFormat="1" applyFont="1" applyAlignment="1">
      <alignment/>
    </xf>
    <xf numFmtId="165" fontId="18" fillId="0" borderId="0" xfId="0" applyNumberFormat="1" applyFont="1" applyBorder="1" applyAlignment="1">
      <alignment horizontal="left"/>
    </xf>
    <xf numFmtId="165" fontId="19" fillId="0" borderId="0" xfId="0" applyNumberFormat="1" applyFont="1" applyBorder="1" applyAlignment="1">
      <alignment horizontal="left"/>
    </xf>
    <xf numFmtId="164" fontId="18" fillId="0" borderId="0" xfId="0" applyFont="1" applyBorder="1" applyAlignment="1">
      <alignment horizontal="left"/>
    </xf>
    <xf numFmtId="165" fontId="18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18" fillId="0" borderId="0" xfId="0" applyFont="1" applyBorder="1" applyAlignment="1">
      <alignment/>
    </xf>
    <xf numFmtId="165" fontId="19" fillId="0" borderId="0" xfId="0" applyNumberFormat="1" applyFont="1" applyAlignment="1">
      <alignment/>
    </xf>
    <xf numFmtId="164" fontId="20" fillId="0" borderId="0" xfId="0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4" fontId="18" fillId="0" borderId="10" xfId="0" applyFont="1" applyBorder="1" applyAlignment="1">
      <alignment horizontal="center" vertical="center"/>
    </xf>
    <xf numFmtId="164" fontId="18" fillId="0" borderId="10" xfId="0" applyFont="1" applyBorder="1" applyAlignment="1">
      <alignment vertical="center"/>
    </xf>
    <xf numFmtId="164" fontId="18" fillId="0" borderId="11" xfId="0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left" wrapText="1"/>
    </xf>
    <xf numFmtId="165" fontId="22" fillId="0" borderId="12" xfId="0" applyNumberFormat="1" applyFont="1" applyBorder="1" applyAlignment="1">
      <alignment horizontal="center" wrapText="1"/>
    </xf>
    <xf numFmtId="164" fontId="18" fillId="0" borderId="10" xfId="0" applyFont="1" applyBorder="1" applyAlignment="1">
      <alignment horizontal="center" wrapText="1"/>
    </xf>
    <xf numFmtId="165" fontId="18" fillId="0" borderId="13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wrapText="1"/>
    </xf>
    <xf numFmtId="165" fontId="18" fillId="0" borderId="15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left" wrapText="1"/>
    </xf>
    <xf numFmtId="165" fontId="18" fillId="0" borderId="16" xfId="0" applyNumberFormat="1" applyFont="1" applyBorder="1" applyAlignment="1">
      <alignment horizontal="center" vertical="top" wrapText="1"/>
    </xf>
    <xf numFmtId="164" fontId="21" fillId="0" borderId="0" xfId="0" applyFont="1" applyAlignment="1">
      <alignment/>
    </xf>
    <xf numFmtId="165" fontId="18" fillId="0" borderId="10" xfId="0" applyNumberFormat="1" applyFont="1" applyBorder="1" applyAlignment="1">
      <alignment horizontal="center" vertical="top" wrapText="1"/>
    </xf>
    <xf numFmtId="165" fontId="18" fillId="0" borderId="10" xfId="0" applyNumberFormat="1" applyFont="1" applyBorder="1" applyAlignment="1">
      <alignment horizontal="center" wrapText="1"/>
    </xf>
    <xf numFmtId="164" fontId="18" fillId="0" borderId="10" xfId="0" applyFont="1" applyBorder="1" applyAlignment="1">
      <alignment horizontal="center"/>
    </xf>
    <xf numFmtId="165" fontId="18" fillId="0" borderId="16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4" fontId="21" fillId="2" borderId="10" xfId="0" applyFont="1" applyFill="1" applyBorder="1" applyAlignment="1">
      <alignment horizontal="center"/>
    </xf>
    <xf numFmtId="165" fontId="21" fillId="2" borderId="10" xfId="15" applyNumberFormat="1" applyFont="1" applyFill="1" applyBorder="1" applyAlignment="1" applyProtection="1">
      <alignment/>
      <protection/>
    </xf>
    <xf numFmtId="164" fontId="18" fillId="0" borderId="10" xfId="0" applyFont="1" applyBorder="1" applyAlignment="1">
      <alignment/>
    </xf>
    <xf numFmtId="165" fontId="18" fillId="0" borderId="10" xfId="15" applyNumberFormat="1" applyFont="1" applyFill="1" applyBorder="1" applyAlignment="1" applyProtection="1">
      <alignment/>
      <protection/>
    </xf>
    <xf numFmtId="164" fontId="18" fillId="0" borderId="10" xfId="0" applyFont="1" applyBorder="1" applyAlignment="1">
      <alignment wrapText="1"/>
    </xf>
    <xf numFmtId="164" fontId="18" fillId="0" borderId="10" xfId="0" applyFont="1" applyBorder="1" applyAlignment="1">
      <alignment horizontal="center" vertical="top"/>
    </xf>
    <xf numFmtId="164" fontId="18" fillId="0" borderId="10" xfId="0" applyFont="1" applyBorder="1" applyAlignment="1">
      <alignment vertical="top" wrapText="1"/>
    </xf>
    <xf numFmtId="165" fontId="18" fillId="24" borderId="10" xfId="15" applyNumberFormat="1" applyFont="1" applyFill="1" applyBorder="1" applyAlignment="1" applyProtection="1">
      <alignment/>
      <protection/>
    </xf>
    <xf numFmtId="164" fontId="18" fillId="24" borderId="10" xfId="0" applyFont="1" applyFill="1" applyBorder="1" applyAlignment="1">
      <alignment wrapText="1"/>
    </xf>
    <xf numFmtId="164" fontId="18" fillId="24" borderId="10" xfId="0" applyFont="1" applyFill="1" applyBorder="1" applyAlignment="1">
      <alignment vertical="top" wrapText="1"/>
    </xf>
    <xf numFmtId="165" fontId="21" fillId="2" borderId="10" xfId="0" applyNumberFormat="1" applyFont="1" applyFill="1" applyBorder="1" applyAlignment="1">
      <alignment horizontal="right"/>
    </xf>
    <xf numFmtId="164" fontId="21" fillId="2" borderId="10" xfId="0" applyFont="1" applyFill="1" applyBorder="1" applyAlignment="1">
      <alignment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/>
    </xf>
    <xf numFmtId="164" fontId="18" fillId="2" borderId="10" xfId="0" applyFont="1" applyFill="1" applyBorder="1" applyAlignment="1">
      <alignment/>
    </xf>
    <xf numFmtId="165" fontId="18" fillId="24" borderId="10" xfId="0" applyNumberFormat="1" applyFont="1" applyFill="1" applyBorder="1" applyAlignment="1">
      <alignment horizontal="right"/>
    </xf>
    <xf numFmtId="164" fontId="22" fillId="0" borderId="10" xfId="0" applyFont="1" applyBorder="1" applyAlignment="1">
      <alignment vertical="top" wrapText="1"/>
    </xf>
    <xf numFmtId="164" fontId="21" fillId="2" borderId="10" xfId="0" applyFont="1" applyFill="1" applyBorder="1" applyAlignment="1">
      <alignment horizontal="center" wrapText="1"/>
    </xf>
    <xf numFmtId="164" fontId="18" fillId="0" borderId="10" xfId="0" applyFont="1" applyBorder="1" applyAlignment="1">
      <alignment horizontal="center" vertical="top" wrapText="1"/>
    </xf>
    <xf numFmtId="164" fontId="18" fillId="2" borderId="10" xfId="0" applyFont="1" applyFill="1" applyBorder="1" applyAlignment="1">
      <alignment/>
    </xf>
    <xf numFmtId="164" fontId="18" fillId="2" borderId="10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I1">
      <selection activeCell="M8" sqref="M8"/>
    </sheetView>
  </sheetViews>
  <sheetFormatPr defaultColWidth="9.140625" defaultRowHeight="12.75"/>
  <cols>
    <col min="1" max="1" width="0.71875" style="1" customWidth="1"/>
    <col min="2" max="2" width="5.28125" style="1" customWidth="1"/>
    <col min="3" max="3" width="6.8515625" style="2" customWidth="1"/>
    <col min="4" max="4" width="6.8515625" style="3" customWidth="1"/>
    <col min="5" max="5" width="42.57421875" style="1" customWidth="1"/>
    <col min="6" max="6" width="12.7109375" style="4" customWidth="1"/>
    <col min="7" max="7" width="14.421875" style="5" customWidth="1"/>
    <col min="8" max="8" width="11.8515625" style="5" customWidth="1"/>
    <col min="9" max="9" width="11.140625" style="5" customWidth="1"/>
    <col min="10" max="10" width="11.57421875" style="5" customWidth="1"/>
    <col min="11" max="11" width="12.8515625" style="5" customWidth="1"/>
    <col min="12" max="12" width="11.140625" style="5" customWidth="1"/>
    <col min="13" max="13" width="10.00390625" style="5" customWidth="1"/>
    <col min="14" max="14" width="10.7109375" style="5" customWidth="1"/>
    <col min="15" max="15" width="14.8515625" style="5" customWidth="1"/>
    <col min="16" max="16" width="6.57421875" style="1" customWidth="1"/>
    <col min="17" max="16384" width="9.140625" style="1" customWidth="1"/>
  </cols>
  <sheetData>
    <row r="1" spans="7:16" ht="12.75">
      <c r="G1" s="6"/>
      <c r="H1" s="6"/>
      <c r="I1" s="6"/>
      <c r="J1" s="6"/>
      <c r="K1" s="6"/>
      <c r="L1" s="7"/>
      <c r="M1" s="7" t="s">
        <v>0</v>
      </c>
      <c r="N1" s="6"/>
      <c r="O1" s="6"/>
      <c r="P1" s="8"/>
    </row>
    <row r="2" spans="3:16" ht="12.75">
      <c r="C2" s="2" t="s">
        <v>1</v>
      </c>
      <c r="G2" s="9"/>
      <c r="H2" s="9"/>
      <c r="I2" s="9"/>
      <c r="J2" s="9"/>
      <c r="K2" s="9"/>
      <c r="L2" s="10"/>
      <c r="M2" s="10" t="s">
        <v>2</v>
      </c>
      <c r="N2" s="9"/>
      <c r="O2" s="9"/>
      <c r="P2" s="11"/>
    </row>
    <row r="3" spans="12:13" ht="12.75">
      <c r="L3" s="12"/>
      <c r="M3" s="12" t="s">
        <v>3</v>
      </c>
    </row>
    <row r="4" ht="12.75">
      <c r="M4" s="12" t="s">
        <v>4</v>
      </c>
    </row>
    <row r="6" spans="1:16" ht="22.5" customHeight="1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22.5" customHeight="1"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3"/>
    </row>
    <row r="8" ht="20.25" customHeight="1">
      <c r="P8" s="1" t="s">
        <v>6</v>
      </c>
    </row>
    <row r="9" spans="2:16" ht="12.75" customHeight="1">
      <c r="B9" s="15" t="s">
        <v>7</v>
      </c>
      <c r="C9" s="16" t="s">
        <v>8</v>
      </c>
      <c r="D9" s="15" t="s">
        <v>9</v>
      </c>
      <c r="E9" s="15" t="s">
        <v>10</v>
      </c>
      <c r="F9" s="17" t="s">
        <v>11</v>
      </c>
      <c r="G9" s="18" t="s">
        <v>12</v>
      </c>
      <c r="H9" s="19" t="s">
        <v>13</v>
      </c>
      <c r="I9" s="19"/>
      <c r="J9" s="19"/>
      <c r="K9" s="19"/>
      <c r="L9" s="19"/>
      <c r="M9" s="19"/>
      <c r="N9" s="19"/>
      <c r="O9" s="20" t="s">
        <v>14</v>
      </c>
      <c r="P9" s="21" t="s">
        <v>15</v>
      </c>
    </row>
    <row r="10" spans="2:16" ht="12.75" customHeight="1">
      <c r="B10" s="15"/>
      <c r="C10" s="16"/>
      <c r="D10" s="15"/>
      <c r="E10" s="15"/>
      <c r="F10" s="17"/>
      <c r="G10" s="18"/>
      <c r="H10" s="22" t="s">
        <v>16</v>
      </c>
      <c r="I10" s="23" t="s">
        <v>17</v>
      </c>
      <c r="J10" s="24" t="s">
        <v>18</v>
      </c>
      <c r="K10" s="25" t="s">
        <v>13</v>
      </c>
      <c r="L10" s="25"/>
      <c r="M10" s="25"/>
      <c r="N10" s="25"/>
      <c r="O10" s="20"/>
      <c r="P10" s="21"/>
    </row>
    <row r="11" spans="2:16" ht="12.75" customHeight="1">
      <c r="B11" s="15"/>
      <c r="C11" s="16"/>
      <c r="D11" s="15"/>
      <c r="E11" s="15"/>
      <c r="F11" s="17"/>
      <c r="G11" s="18"/>
      <c r="H11" s="22"/>
      <c r="I11" s="26" t="s">
        <v>19</v>
      </c>
      <c r="J11" s="24"/>
      <c r="K11" s="27" t="s">
        <v>20</v>
      </c>
      <c r="L11" s="27"/>
      <c r="M11" s="28" t="s">
        <v>21</v>
      </c>
      <c r="N11" s="28" t="s">
        <v>22</v>
      </c>
      <c r="O11" s="20"/>
      <c r="P11" s="21"/>
    </row>
    <row r="12" spans="2:16" s="29" customFormat="1" ht="56.25" customHeight="1">
      <c r="B12" s="15"/>
      <c r="C12" s="16"/>
      <c r="D12" s="15"/>
      <c r="E12" s="15"/>
      <c r="F12" s="17"/>
      <c r="G12" s="18"/>
      <c r="H12" s="22"/>
      <c r="I12" s="22"/>
      <c r="J12" s="22"/>
      <c r="K12" s="30" t="s">
        <v>23</v>
      </c>
      <c r="L12" s="31" t="s">
        <v>24</v>
      </c>
      <c r="M12" s="28"/>
      <c r="N12" s="28"/>
      <c r="O12" s="20"/>
      <c r="P12" s="21"/>
    </row>
    <row r="13" spans="2:16" ht="12.75">
      <c r="B13" s="32">
        <v>1</v>
      </c>
      <c r="C13" s="32">
        <v>2</v>
      </c>
      <c r="D13" s="32">
        <v>3</v>
      </c>
      <c r="E13" s="32">
        <v>4</v>
      </c>
      <c r="F13" s="32">
        <v>5</v>
      </c>
      <c r="G13" s="33">
        <v>6</v>
      </c>
      <c r="H13" s="34">
        <v>7</v>
      </c>
      <c r="I13" s="34"/>
      <c r="J13" s="34">
        <v>8</v>
      </c>
      <c r="K13" s="34">
        <v>9</v>
      </c>
      <c r="L13" s="34">
        <v>10</v>
      </c>
      <c r="M13" s="34">
        <v>11</v>
      </c>
      <c r="N13" s="34">
        <v>12</v>
      </c>
      <c r="O13" s="34">
        <v>13</v>
      </c>
      <c r="P13" s="32">
        <v>14</v>
      </c>
    </row>
    <row r="14" spans="2:16" ht="22.5" customHeight="1">
      <c r="B14" s="35">
        <v>600</v>
      </c>
      <c r="C14" s="35" t="s">
        <v>25</v>
      </c>
      <c r="D14" s="35"/>
      <c r="E14" s="35"/>
      <c r="F14" s="36">
        <f>F15+F18+F21+F25</f>
        <v>268968.78</v>
      </c>
      <c r="G14" s="36">
        <f>G15+G18+G21+G25</f>
        <v>273512</v>
      </c>
      <c r="H14" s="36">
        <f>H15+H18+H21+H25</f>
        <v>0</v>
      </c>
      <c r="I14" s="36">
        <f>I15+I18+I21+I25</f>
        <v>0</v>
      </c>
      <c r="J14" s="36">
        <f>J15+J18+J21+J25</f>
        <v>273512</v>
      </c>
      <c r="K14" s="36">
        <f>K15+K18+K21+K25</f>
        <v>0</v>
      </c>
      <c r="L14" s="36">
        <f>L15+L18+L21+L25</f>
        <v>273512</v>
      </c>
      <c r="M14" s="36">
        <f>M15+M18+M21+M25</f>
        <v>0</v>
      </c>
      <c r="N14" s="36">
        <f>N15+N18+N21+N25</f>
        <v>0</v>
      </c>
      <c r="O14" s="36">
        <f>O15+O18+O21+O25</f>
        <v>4531.220000000001</v>
      </c>
      <c r="P14" s="35"/>
    </row>
    <row r="15" spans="2:16" ht="12.75">
      <c r="B15" s="32"/>
      <c r="C15" s="37">
        <v>60011</v>
      </c>
      <c r="D15" s="32" t="s">
        <v>26</v>
      </c>
      <c r="E15" s="32"/>
      <c r="F15" s="38">
        <f>F16+F17</f>
        <v>8851.689999999999</v>
      </c>
      <c r="G15" s="38">
        <f>G16+G17</f>
        <v>13500</v>
      </c>
      <c r="H15" s="38">
        <f>H16+H17</f>
        <v>0</v>
      </c>
      <c r="I15" s="38">
        <f>I16+I17</f>
        <v>0</v>
      </c>
      <c r="J15" s="38">
        <f>J16+J17</f>
        <v>13500</v>
      </c>
      <c r="K15" s="38">
        <f>K16+K17</f>
        <v>0</v>
      </c>
      <c r="L15" s="38">
        <f>L16+L17</f>
        <v>13500</v>
      </c>
      <c r="M15" s="38">
        <f>M16+M17</f>
        <v>0</v>
      </c>
      <c r="N15" s="38">
        <f>N16+N17</f>
        <v>0</v>
      </c>
      <c r="O15" s="38">
        <f>O16+O17</f>
        <v>4648.31</v>
      </c>
      <c r="P15" s="32"/>
    </row>
    <row r="16" spans="2:16" ht="12.75">
      <c r="B16" s="32"/>
      <c r="C16" s="37"/>
      <c r="D16" s="32">
        <v>4430</v>
      </c>
      <c r="E16" s="39" t="s">
        <v>27</v>
      </c>
      <c r="F16" s="38">
        <v>8767.38</v>
      </c>
      <c r="G16" s="38">
        <f>H16+J16</f>
        <v>13500</v>
      </c>
      <c r="H16" s="38">
        <v>0</v>
      </c>
      <c r="I16" s="38">
        <v>0</v>
      </c>
      <c r="J16" s="38">
        <v>13500</v>
      </c>
      <c r="K16" s="38">
        <v>0</v>
      </c>
      <c r="L16" s="38">
        <f>J16</f>
        <v>13500</v>
      </c>
      <c r="M16" s="38">
        <v>0</v>
      </c>
      <c r="N16" s="38">
        <v>0</v>
      </c>
      <c r="O16" s="38">
        <f>G16-F16</f>
        <v>4732.620000000001</v>
      </c>
      <c r="P16" s="32"/>
    </row>
    <row r="17" spans="2:16" ht="23.25">
      <c r="B17" s="32"/>
      <c r="C17" s="37"/>
      <c r="D17" s="40">
        <v>4570</v>
      </c>
      <c r="E17" s="41" t="s">
        <v>28</v>
      </c>
      <c r="F17" s="38">
        <v>84.31</v>
      </c>
      <c r="G17" s="38">
        <f>H17+J17</f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f>G17-F17</f>
        <v>-84.31</v>
      </c>
      <c r="P17" s="32"/>
    </row>
    <row r="18" spans="2:16" ht="12.75">
      <c r="B18" s="32"/>
      <c r="C18" s="37">
        <v>60013</v>
      </c>
      <c r="D18" s="32" t="s">
        <v>29</v>
      </c>
      <c r="E18" s="32"/>
      <c r="F18" s="38">
        <f>F19+F20</f>
        <v>15033.9</v>
      </c>
      <c r="G18" s="38">
        <f>G19+G20</f>
        <v>20012</v>
      </c>
      <c r="H18" s="38">
        <f>H19+H20</f>
        <v>0</v>
      </c>
      <c r="I18" s="38">
        <f>I19+I20</f>
        <v>0</v>
      </c>
      <c r="J18" s="38">
        <f>J19+J20</f>
        <v>20012</v>
      </c>
      <c r="K18" s="38">
        <f>K19+K20</f>
        <v>0</v>
      </c>
      <c r="L18" s="38">
        <f>L19+L20</f>
        <v>20012</v>
      </c>
      <c r="M18" s="38">
        <f>M19+M20</f>
        <v>0</v>
      </c>
      <c r="N18" s="38">
        <f>N19+N20</f>
        <v>0</v>
      </c>
      <c r="O18" s="38">
        <f>O19</f>
        <v>4966.1</v>
      </c>
      <c r="P18" s="32"/>
    </row>
    <row r="19" spans="2:16" ht="12.75">
      <c r="B19" s="32"/>
      <c r="C19" s="37"/>
      <c r="D19" s="32">
        <v>4430</v>
      </c>
      <c r="E19" s="39" t="s">
        <v>27</v>
      </c>
      <c r="F19" s="38">
        <v>15033.9</v>
      </c>
      <c r="G19" s="38">
        <f>H19+J19</f>
        <v>20000</v>
      </c>
      <c r="H19" s="38">
        <v>0</v>
      </c>
      <c r="I19" s="38">
        <v>0</v>
      </c>
      <c r="J19" s="38">
        <v>20000</v>
      </c>
      <c r="K19" s="38">
        <v>0</v>
      </c>
      <c r="L19" s="38">
        <f>J19</f>
        <v>20000</v>
      </c>
      <c r="M19" s="38">
        <v>0</v>
      </c>
      <c r="N19" s="38">
        <v>0</v>
      </c>
      <c r="O19" s="38">
        <f>G19-F19</f>
        <v>4966.1</v>
      </c>
      <c r="P19" s="32"/>
    </row>
    <row r="20" spans="2:16" ht="23.25">
      <c r="B20" s="32"/>
      <c r="C20" s="37"/>
      <c r="D20" s="40">
        <v>4570</v>
      </c>
      <c r="E20" s="41" t="s">
        <v>28</v>
      </c>
      <c r="F20" s="38">
        <v>0</v>
      </c>
      <c r="G20" s="38">
        <f>H20+J20</f>
        <v>12</v>
      </c>
      <c r="H20" s="38">
        <v>0</v>
      </c>
      <c r="I20" s="38">
        <v>0</v>
      </c>
      <c r="J20" s="42">
        <f>L20</f>
        <v>12</v>
      </c>
      <c r="K20" s="38">
        <v>0</v>
      </c>
      <c r="L20" s="38">
        <v>12</v>
      </c>
      <c r="M20" s="38">
        <v>0</v>
      </c>
      <c r="N20" s="38">
        <v>0</v>
      </c>
      <c r="O20" s="38">
        <f>G20-F20</f>
        <v>12</v>
      </c>
      <c r="P20" s="32"/>
    </row>
    <row r="21" spans="2:16" ht="12.75">
      <c r="B21" s="32"/>
      <c r="C21" s="37">
        <v>60014</v>
      </c>
      <c r="D21" s="32" t="s">
        <v>30</v>
      </c>
      <c r="E21" s="32"/>
      <c r="F21" s="38">
        <f>F22+F23+F24</f>
        <v>32796.380000000005</v>
      </c>
      <c r="G21" s="38">
        <f>G22+G23+G24</f>
        <v>40000</v>
      </c>
      <c r="H21" s="38">
        <f>H22+H23+H24</f>
        <v>0</v>
      </c>
      <c r="I21" s="38">
        <f>I22+I23+I24</f>
        <v>0</v>
      </c>
      <c r="J21" s="38">
        <f>J22+J23+J24</f>
        <v>40000</v>
      </c>
      <c r="K21" s="38">
        <f>K22+K23+K24</f>
        <v>0</v>
      </c>
      <c r="L21" s="38">
        <f>L22+L23+L24</f>
        <v>40000</v>
      </c>
      <c r="M21" s="38">
        <f>M22+M23+M24</f>
        <v>0</v>
      </c>
      <c r="N21" s="38">
        <f>N22+N23+N24</f>
        <v>0</v>
      </c>
      <c r="O21" s="38">
        <f>O22+O23+O24</f>
        <v>7203.619999999999</v>
      </c>
      <c r="P21" s="32"/>
    </row>
    <row r="22" spans="2:16" ht="12.75">
      <c r="B22" s="32"/>
      <c r="C22" s="37"/>
      <c r="D22" s="32">
        <v>4430</v>
      </c>
      <c r="E22" s="39" t="s">
        <v>27</v>
      </c>
      <c r="F22" s="38">
        <v>30700.63</v>
      </c>
      <c r="G22" s="38">
        <f>H22+J22</f>
        <v>40000</v>
      </c>
      <c r="H22" s="38">
        <v>0</v>
      </c>
      <c r="I22" s="38">
        <v>0</v>
      </c>
      <c r="J22" s="38">
        <v>40000</v>
      </c>
      <c r="K22" s="38">
        <v>0</v>
      </c>
      <c r="L22" s="38">
        <f>J22</f>
        <v>40000</v>
      </c>
      <c r="M22" s="38">
        <v>0</v>
      </c>
      <c r="N22" s="38">
        <v>0</v>
      </c>
      <c r="O22" s="38">
        <f>G22-F22</f>
        <v>9299.369999999999</v>
      </c>
      <c r="P22" s="32"/>
    </row>
    <row r="23" spans="2:16" ht="23.25">
      <c r="B23" s="32"/>
      <c r="C23" s="37"/>
      <c r="D23" s="40">
        <v>4570</v>
      </c>
      <c r="E23" s="41" t="s">
        <v>28</v>
      </c>
      <c r="F23" s="38">
        <v>1960.95</v>
      </c>
      <c r="G23" s="38">
        <f>H23+J23</f>
        <v>0</v>
      </c>
      <c r="H23" s="38">
        <v>0</v>
      </c>
      <c r="I23" s="38">
        <v>0</v>
      </c>
      <c r="J23" s="38">
        <v>0</v>
      </c>
      <c r="K23" s="38">
        <v>0</v>
      </c>
      <c r="L23" s="38">
        <f>J23</f>
        <v>0</v>
      </c>
      <c r="M23" s="38">
        <v>0</v>
      </c>
      <c r="N23" s="38">
        <v>0</v>
      </c>
      <c r="O23" s="38">
        <f>G23-F23</f>
        <v>-1960.95</v>
      </c>
      <c r="P23" s="32"/>
    </row>
    <row r="24" spans="2:16" ht="12.75">
      <c r="B24" s="32"/>
      <c r="C24" s="37"/>
      <c r="D24" s="32">
        <v>4610</v>
      </c>
      <c r="E24" s="43" t="s">
        <v>31</v>
      </c>
      <c r="F24" s="38">
        <v>134.8</v>
      </c>
      <c r="G24" s="38">
        <f>H24+J24</f>
        <v>0</v>
      </c>
      <c r="H24" s="38">
        <v>0</v>
      </c>
      <c r="I24" s="38">
        <v>0</v>
      </c>
      <c r="J24" s="38">
        <v>0</v>
      </c>
      <c r="K24" s="38">
        <v>0</v>
      </c>
      <c r="L24" s="38">
        <f>J24</f>
        <v>0</v>
      </c>
      <c r="M24" s="38">
        <v>0</v>
      </c>
      <c r="N24" s="38">
        <v>0</v>
      </c>
      <c r="O24" s="38">
        <f>G24-F24</f>
        <v>-134.8</v>
      </c>
      <c r="P24" s="32"/>
    </row>
    <row r="25" spans="2:16" ht="12.75">
      <c r="B25" s="32"/>
      <c r="C25" s="37">
        <v>60016</v>
      </c>
      <c r="D25" s="32" t="s">
        <v>32</v>
      </c>
      <c r="E25" s="32"/>
      <c r="F25" s="38">
        <f>F26+F27+F28</f>
        <v>212286.81</v>
      </c>
      <c r="G25" s="38">
        <f>G26+G27+G28</f>
        <v>200000</v>
      </c>
      <c r="H25" s="38">
        <f>H26+H27+H28</f>
        <v>0</v>
      </c>
      <c r="I25" s="38">
        <f>I26+I27+I28</f>
        <v>0</v>
      </c>
      <c r="J25" s="38">
        <f>J26+J27+J28</f>
        <v>200000</v>
      </c>
      <c r="K25" s="38">
        <f>K26+K27+K28</f>
        <v>0</v>
      </c>
      <c r="L25" s="38">
        <f>L26+L27+L28</f>
        <v>200000</v>
      </c>
      <c r="M25" s="38">
        <f>M26+M27+M28</f>
        <v>0</v>
      </c>
      <c r="N25" s="38">
        <f>N26+N27+N28</f>
        <v>0</v>
      </c>
      <c r="O25" s="38">
        <f>O26+O27+O28</f>
        <v>-12286.809999999998</v>
      </c>
      <c r="P25" s="32"/>
    </row>
    <row r="26" spans="2:16" ht="12.75">
      <c r="B26" s="32"/>
      <c r="C26" s="37"/>
      <c r="D26" s="32">
        <v>4430</v>
      </c>
      <c r="E26" s="39" t="s">
        <v>27</v>
      </c>
      <c r="F26" s="38">
        <v>212270.81</v>
      </c>
      <c r="G26" s="38">
        <f>H26+J26</f>
        <v>200000</v>
      </c>
      <c r="H26" s="38">
        <v>0</v>
      </c>
      <c r="I26" s="38">
        <v>0</v>
      </c>
      <c r="J26" s="38">
        <v>200000</v>
      </c>
      <c r="K26" s="38">
        <v>0</v>
      </c>
      <c r="L26" s="38">
        <f>J26</f>
        <v>200000</v>
      </c>
      <c r="M26" s="38">
        <v>0</v>
      </c>
      <c r="N26" s="38">
        <v>0</v>
      </c>
      <c r="O26" s="38">
        <f>G26-F26</f>
        <v>-12270.809999999998</v>
      </c>
      <c r="P26" s="32"/>
    </row>
    <row r="27" spans="2:16" ht="23.25">
      <c r="B27" s="32"/>
      <c r="C27" s="37"/>
      <c r="D27" s="40">
        <v>4570</v>
      </c>
      <c r="E27" s="41" t="s">
        <v>28</v>
      </c>
      <c r="F27" s="38">
        <v>7.2</v>
      </c>
      <c r="G27" s="38">
        <f>H27+J27</f>
        <v>0</v>
      </c>
      <c r="H27" s="38">
        <v>0</v>
      </c>
      <c r="I27" s="38">
        <v>0</v>
      </c>
      <c r="J27" s="38">
        <v>0</v>
      </c>
      <c r="K27" s="38">
        <v>0</v>
      </c>
      <c r="L27" s="38">
        <f>J27</f>
        <v>0</v>
      </c>
      <c r="M27" s="38">
        <v>0</v>
      </c>
      <c r="N27" s="38">
        <v>0</v>
      </c>
      <c r="O27" s="38">
        <f>G27-F27</f>
        <v>-7.2</v>
      </c>
      <c r="P27" s="32"/>
    </row>
    <row r="28" spans="2:16" ht="12.75">
      <c r="B28" s="32"/>
      <c r="C28" s="37"/>
      <c r="D28" s="40">
        <v>4610</v>
      </c>
      <c r="E28" s="44" t="s">
        <v>31</v>
      </c>
      <c r="F28" s="38">
        <v>8.8</v>
      </c>
      <c r="G28" s="38">
        <f>H28+J28</f>
        <v>0</v>
      </c>
      <c r="H28" s="38">
        <v>0</v>
      </c>
      <c r="I28" s="38">
        <v>0</v>
      </c>
      <c r="J28" s="38">
        <v>0</v>
      </c>
      <c r="K28" s="38">
        <v>0</v>
      </c>
      <c r="L28" s="38">
        <f>J28</f>
        <v>0</v>
      </c>
      <c r="M28" s="38">
        <v>0</v>
      </c>
      <c r="N28" s="38">
        <v>0</v>
      </c>
      <c r="O28" s="38">
        <f>G28-F28</f>
        <v>-8.8</v>
      </c>
      <c r="P28" s="32"/>
    </row>
    <row r="29" spans="2:16" ht="18" customHeight="1">
      <c r="B29" s="35">
        <v>700</v>
      </c>
      <c r="C29" s="35" t="s">
        <v>33</v>
      </c>
      <c r="D29" s="35"/>
      <c r="E29" s="35"/>
      <c r="F29" s="45">
        <f>F30</f>
        <v>25261.34</v>
      </c>
      <c r="G29" s="45">
        <f>G30</f>
        <v>31400</v>
      </c>
      <c r="H29" s="45">
        <f>H30</f>
        <v>0</v>
      </c>
      <c r="I29" s="45">
        <f>I30</f>
        <v>0</v>
      </c>
      <c r="J29" s="45">
        <f>J30</f>
        <v>31400</v>
      </c>
      <c r="K29" s="45">
        <f>K30</f>
        <v>0</v>
      </c>
      <c r="L29" s="45">
        <f>L30</f>
        <v>31400</v>
      </c>
      <c r="M29" s="45">
        <f>M30</f>
        <v>0</v>
      </c>
      <c r="N29" s="45">
        <f>N30</f>
        <v>0</v>
      </c>
      <c r="O29" s="45">
        <f>O30</f>
        <v>6138.66</v>
      </c>
      <c r="P29" s="46"/>
    </row>
    <row r="30" spans="2:16" ht="12.75">
      <c r="B30" s="32"/>
      <c r="C30" s="37">
        <v>70005</v>
      </c>
      <c r="D30" s="32" t="s">
        <v>34</v>
      </c>
      <c r="E30" s="32"/>
      <c r="F30" s="47">
        <f>F31+F32+F34+F35+F33</f>
        <v>25261.34</v>
      </c>
      <c r="G30" s="47">
        <f>G31+G32+G34+G35+G33</f>
        <v>31400</v>
      </c>
      <c r="H30" s="47">
        <f>H31+H32+H34+H35+H33</f>
        <v>0</v>
      </c>
      <c r="I30" s="47">
        <f>I31+I32+I34+I35+I33</f>
        <v>0</v>
      </c>
      <c r="J30" s="47">
        <f>J31+J32+J34+J35+J33</f>
        <v>31400</v>
      </c>
      <c r="K30" s="47">
        <f>K31+K32+K34+K35+K33</f>
        <v>0</v>
      </c>
      <c r="L30" s="38">
        <f>J30</f>
        <v>31400</v>
      </c>
      <c r="M30" s="47">
        <f>M31+M32+M34+M35+M33</f>
        <v>0</v>
      </c>
      <c r="N30" s="47">
        <f>N31+N32+N34+N35+N33</f>
        <v>0</v>
      </c>
      <c r="O30" s="47">
        <f>O31+O32+O34+O35+O33</f>
        <v>6138.66</v>
      </c>
      <c r="P30" s="48"/>
    </row>
    <row r="31" spans="2:16" ht="12.75" customHeight="1">
      <c r="B31" s="32"/>
      <c r="C31" s="37"/>
      <c r="D31" s="32">
        <v>4300</v>
      </c>
      <c r="E31" s="39" t="s">
        <v>35</v>
      </c>
      <c r="F31" s="47">
        <v>7225.93</v>
      </c>
      <c r="G31" s="38">
        <f>SUM(H31:J31)</f>
        <v>12000</v>
      </c>
      <c r="H31" s="47">
        <v>0</v>
      </c>
      <c r="I31" s="47">
        <v>0</v>
      </c>
      <c r="J31" s="47">
        <v>12000</v>
      </c>
      <c r="K31" s="47">
        <v>0</v>
      </c>
      <c r="L31" s="38">
        <f>J31</f>
        <v>12000</v>
      </c>
      <c r="M31" s="47">
        <v>0</v>
      </c>
      <c r="N31" s="47">
        <v>0</v>
      </c>
      <c r="O31" s="47">
        <f>G31-F31</f>
        <v>4774.07</v>
      </c>
      <c r="P31" s="48"/>
    </row>
    <row r="32" spans="2:16" ht="14.25" customHeight="1">
      <c r="B32" s="32"/>
      <c r="C32" s="37"/>
      <c r="D32" s="32">
        <v>4480</v>
      </c>
      <c r="E32" s="39" t="s">
        <v>36</v>
      </c>
      <c r="F32" s="47">
        <v>85</v>
      </c>
      <c r="G32" s="38">
        <f>SUM(H32:J32)</f>
        <v>200</v>
      </c>
      <c r="H32" s="47">
        <v>0</v>
      </c>
      <c r="I32" s="47">
        <v>0</v>
      </c>
      <c r="J32" s="47">
        <v>200</v>
      </c>
      <c r="K32" s="47">
        <v>0</v>
      </c>
      <c r="L32" s="38">
        <f>J32</f>
        <v>200</v>
      </c>
      <c r="M32" s="47">
        <v>0</v>
      </c>
      <c r="N32" s="47">
        <v>0</v>
      </c>
      <c r="O32" s="47">
        <f>G32-F32</f>
        <v>115</v>
      </c>
      <c r="P32" s="48"/>
    </row>
    <row r="33" spans="2:16" ht="13.5" customHeight="1">
      <c r="B33" s="32"/>
      <c r="C33" s="37"/>
      <c r="D33" s="32">
        <v>4510</v>
      </c>
      <c r="E33" s="39" t="s">
        <v>37</v>
      </c>
      <c r="F33" s="47">
        <v>60</v>
      </c>
      <c r="G33" s="38">
        <f>SUM(H33:J33)</f>
        <v>0</v>
      </c>
      <c r="H33" s="47">
        <v>0</v>
      </c>
      <c r="I33" s="47">
        <v>0</v>
      </c>
      <c r="J33" s="47">
        <v>0</v>
      </c>
      <c r="K33" s="47">
        <v>0</v>
      </c>
      <c r="L33" s="38">
        <f>J33</f>
        <v>0</v>
      </c>
      <c r="M33" s="47">
        <v>0</v>
      </c>
      <c r="N33" s="47">
        <v>0</v>
      </c>
      <c r="O33" s="47">
        <f>G33-F33</f>
        <v>-60</v>
      </c>
      <c r="P33" s="48"/>
    </row>
    <row r="34" spans="2:16" ht="23.25">
      <c r="B34" s="32"/>
      <c r="C34" s="37"/>
      <c r="D34" s="40">
        <v>4520</v>
      </c>
      <c r="E34" s="41" t="s">
        <v>38</v>
      </c>
      <c r="F34" s="47">
        <v>17890.41</v>
      </c>
      <c r="G34" s="38">
        <f>SUM(H34:J34)</f>
        <v>19200</v>
      </c>
      <c r="H34" s="47">
        <v>0</v>
      </c>
      <c r="I34" s="47">
        <v>0</v>
      </c>
      <c r="J34" s="47">
        <v>19200</v>
      </c>
      <c r="K34" s="47">
        <v>0</v>
      </c>
      <c r="L34" s="38">
        <f>J34</f>
        <v>19200</v>
      </c>
      <c r="M34" s="47">
        <v>0</v>
      </c>
      <c r="N34" s="47">
        <v>0</v>
      </c>
      <c r="O34" s="47">
        <f>G34-F34</f>
        <v>1309.5900000000001</v>
      </c>
      <c r="P34" s="48"/>
    </row>
    <row r="35" spans="2:16" ht="12.75" hidden="1">
      <c r="B35" s="32"/>
      <c r="C35" s="37"/>
      <c r="D35" s="40">
        <v>4570</v>
      </c>
      <c r="E35" s="41" t="s">
        <v>28</v>
      </c>
      <c r="F35" s="47">
        <v>0</v>
      </c>
      <c r="G35" s="38">
        <f>SUM(H35:J35)</f>
        <v>0</v>
      </c>
      <c r="H35" s="47">
        <v>0</v>
      </c>
      <c r="I35" s="47"/>
      <c r="J35" s="47">
        <v>0</v>
      </c>
      <c r="K35" s="47">
        <v>0</v>
      </c>
      <c r="L35" s="38">
        <f>J35</f>
        <v>0</v>
      </c>
      <c r="M35" s="47">
        <v>0</v>
      </c>
      <c r="N35" s="47">
        <v>0</v>
      </c>
      <c r="O35" s="47">
        <f>G35-F35</f>
        <v>0</v>
      </c>
      <c r="P35" s="48"/>
    </row>
    <row r="36" spans="2:16" ht="17.25" customHeight="1">
      <c r="B36" s="35">
        <v>750</v>
      </c>
      <c r="C36" s="35" t="s">
        <v>39</v>
      </c>
      <c r="D36" s="35"/>
      <c r="E36" s="35"/>
      <c r="F36" s="45">
        <f>F37</f>
        <v>2680061.519999999</v>
      </c>
      <c r="G36" s="45">
        <f>G37</f>
        <v>3214893</v>
      </c>
      <c r="H36" s="45">
        <f>H37</f>
        <v>23000</v>
      </c>
      <c r="I36" s="45">
        <f>I37</f>
        <v>0</v>
      </c>
      <c r="J36" s="45">
        <f>J37</f>
        <v>3191893</v>
      </c>
      <c r="K36" s="45">
        <f>K37</f>
        <v>1613283</v>
      </c>
      <c r="L36" s="45">
        <f>L37</f>
        <v>1461513</v>
      </c>
      <c r="M36" s="45">
        <f>M37</f>
        <v>117097</v>
      </c>
      <c r="N36" s="45">
        <f>N37</f>
        <v>0</v>
      </c>
      <c r="O36" s="45">
        <f>O37</f>
        <v>534831.4800000002</v>
      </c>
      <c r="P36" s="49"/>
    </row>
    <row r="37" spans="2:16" ht="12.75">
      <c r="B37" s="32"/>
      <c r="C37" s="37">
        <v>75095</v>
      </c>
      <c r="D37" s="32" t="s">
        <v>40</v>
      </c>
      <c r="E37" s="32"/>
      <c r="F37" s="47">
        <f>SUM(F38:F68)</f>
        <v>2680061.519999999</v>
      </c>
      <c r="G37" s="47">
        <f>SUM(G38:G68)</f>
        <v>3214893</v>
      </c>
      <c r="H37" s="47">
        <f>SUM(H38:H68)</f>
        <v>23000</v>
      </c>
      <c r="I37" s="47">
        <f>SUM(I38:I68)</f>
        <v>0</v>
      </c>
      <c r="J37" s="47">
        <f>SUM(J38:J68)</f>
        <v>3191893</v>
      </c>
      <c r="K37" s="47">
        <f>SUM(K38:K68)</f>
        <v>1613283</v>
      </c>
      <c r="L37" s="47">
        <f>SUM(L38:L68)</f>
        <v>1461513</v>
      </c>
      <c r="M37" s="47">
        <f>SUM(M38:M68)</f>
        <v>117097</v>
      </c>
      <c r="N37" s="47">
        <f>SUM(N38:N68)</f>
        <v>0</v>
      </c>
      <c r="O37" s="47">
        <f>SUM(O38:O68)</f>
        <v>534831.4800000002</v>
      </c>
      <c r="P37" s="48"/>
    </row>
    <row r="38" spans="2:16" ht="12.75">
      <c r="B38" s="32"/>
      <c r="C38" s="37"/>
      <c r="D38" s="32">
        <v>3020</v>
      </c>
      <c r="E38" s="39" t="s">
        <v>41</v>
      </c>
      <c r="F38" s="47">
        <v>0</v>
      </c>
      <c r="G38" s="47">
        <f>H38+J38</f>
        <v>760</v>
      </c>
      <c r="H38" s="47">
        <v>0</v>
      </c>
      <c r="I38" s="47">
        <v>0</v>
      </c>
      <c r="J38" s="47">
        <v>760</v>
      </c>
      <c r="K38" s="47">
        <v>0</v>
      </c>
      <c r="L38" s="47">
        <v>0</v>
      </c>
      <c r="M38" s="47">
        <f>J38</f>
        <v>760</v>
      </c>
      <c r="N38" s="47">
        <v>0</v>
      </c>
      <c r="O38" s="47">
        <f>G38-F38</f>
        <v>760</v>
      </c>
      <c r="P38" s="48"/>
    </row>
    <row r="39" spans="2:16" ht="12.75">
      <c r="B39" s="32"/>
      <c r="C39" s="37"/>
      <c r="D39" s="32">
        <v>3030</v>
      </c>
      <c r="E39" s="39" t="s">
        <v>42</v>
      </c>
      <c r="F39" s="47">
        <v>100365.86</v>
      </c>
      <c r="G39" s="47">
        <f>H39+J39</f>
        <v>116337</v>
      </c>
      <c r="H39" s="47">
        <v>0</v>
      </c>
      <c r="I39" s="47">
        <v>0</v>
      </c>
      <c r="J39" s="47">
        <v>116337</v>
      </c>
      <c r="K39" s="47">
        <v>0</v>
      </c>
      <c r="L39" s="47">
        <v>0</v>
      </c>
      <c r="M39" s="47">
        <f>J39</f>
        <v>116337</v>
      </c>
      <c r="N39" s="47">
        <v>0</v>
      </c>
      <c r="O39" s="47">
        <f>G39-F39</f>
        <v>15971.14</v>
      </c>
      <c r="P39" s="48"/>
    </row>
    <row r="40" spans="2:16" ht="12.75">
      <c r="B40" s="32"/>
      <c r="C40" s="37"/>
      <c r="D40" s="32">
        <v>4010</v>
      </c>
      <c r="E40" s="39" t="s">
        <v>43</v>
      </c>
      <c r="F40" s="47">
        <v>1060643.8</v>
      </c>
      <c r="G40" s="47">
        <f>H40+J40</f>
        <v>1267623</v>
      </c>
      <c r="H40" s="47">
        <v>0</v>
      </c>
      <c r="I40" s="47">
        <v>0</v>
      </c>
      <c r="J40" s="50">
        <f>1240100+27523</f>
        <v>1267623</v>
      </c>
      <c r="K40" s="47">
        <f>J40</f>
        <v>1267623</v>
      </c>
      <c r="L40" s="47">
        <v>0</v>
      </c>
      <c r="M40" s="47">
        <v>0</v>
      </c>
      <c r="N40" s="47">
        <v>0</v>
      </c>
      <c r="O40" s="47">
        <f>G40-F40</f>
        <v>206979.19999999995</v>
      </c>
      <c r="P40" s="48"/>
    </row>
    <row r="41" spans="2:16" ht="12.75">
      <c r="B41" s="32"/>
      <c r="C41" s="37"/>
      <c r="D41" s="32">
        <v>4040</v>
      </c>
      <c r="E41" s="39" t="s">
        <v>44</v>
      </c>
      <c r="F41" s="47">
        <v>83901.65</v>
      </c>
      <c r="G41" s="47">
        <f>H41+J41</f>
        <v>91640</v>
      </c>
      <c r="H41" s="47">
        <v>0</v>
      </c>
      <c r="I41" s="47">
        <v>0</v>
      </c>
      <c r="J41" s="47">
        <v>91640</v>
      </c>
      <c r="K41" s="47">
        <f>J41</f>
        <v>91640</v>
      </c>
      <c r="L41" s="47">
        <v>0</v>
      </c>
      <c r="M41" s="47">
        <v>0</v>
      </c>
      <c r="N41" s="47">
        <v>0</v>
      </c>
      <c r="O41" s="47">
        <f>G41-F41</f>
        <v>7738.350000000006</v>
      </c>
      <c r="P41" s="48"/>
    </row>
    <row r="42" spans="2:16" ht="12.75">
      <c r="B42" s="32"/>
      <c r="C42" s="37"/>
      <c r="D42" s="32">
        <v>4110</v>
      </c>
      <c r="E42" s="39" t="s">
        <v>45</v>
      </c>
      <c r="F42" s="47">
        <v>159745.42</v>
      </c>
      <c r="G42" s="47">
        <f>H42+J42</f>
        <v>188710</v>
      </c>
      <c r="H42" s="47">
        <v>0</v>
      </c>
      <c r="I42" s="47">
        <v>0</v>
      </c>
      <c r="J42" s="47">
        <v>188710</v>
      </c>
      <c r="K42" s="47">
        <f>J42</f>
        <v>188710</v>
      </c>
      <c r="L42" s="47">
        <v>0</v>
      </c>
      <c r="M42" s="47">
        <v>0</v>
      </c>
      <c r="N42" s="47">
        <v>0</v>
      </c>
      <c r="O42" s="47">
        <f>G42-F42</f>
        <v>28964.579999999987</v>
      </c>
      <c r="P42" s="48"/>
    </row>
    <row r="43" spans="2:16" ht="12.75">
      <c r="B43" s="32"/>
      <c r="C43" s="37"/>
      <c r="D43" s="32">
        <v>4120</v>
      </c>
      <c r="E43" s="39" t="s">
        <v>46</v>
      </c>
      <c r="F43" s="47">
        <v>22023.4</v>
      </c>
      <c r="G43" s="47">
        <f>H43+J43</f>
        <v>25350</v>
      </c>
      <c r="H43" s="47">
        <v>0</v>
      </c>
      <c r="I43" s="47">
        <v>0</v>
      </c>
      <c r="J43" s="47">
        <v>25350</v>
      </c>
      <c r="K43" s="47">
        <f>J43</f>
        <v>25350</v>
      </c>
      <c r="L43" s="47">
        <v>0</v>
      </c>
      <c r="M43" s="47">
        <v>0</v>
      </c>
      <c r="N43" s="47">
        <v>0</v>
      </c>
      <c r="O43" s="47">
        <f>G43-F43</f>
        <v>3326.5999999999985</v>
      </c>
      <c r="P43" s="48"/>
    </row>
    <row r="44" spans="2:16" ht="12.75">
      <c r="B44" s="32"/>
      <c r="C44" s="37"/>
      <c r="D44" s="32">
        <v>4170</v>
      </c>
      <c r="E44" s="39" t="s">
        <v>47</v>
      </c>
      <c r="F44" s="47">
        <v>27960</v>
      </c>
      <c r="G44" s="47">
        <f>H44+J44</f>
        <v>39960</v>
      </c>
      <c r="H44" s="47">
        <v>0</v>
      </c>
      <c r="I44" s="47">
        <v>0</v>
      </c>
      <c r="J44" s="47">
        <v>39960</v>
      </c>
      <c r="K44" s="47">
        <f>J44</f>
        <v>39960</v>
      </c>
      <c r="L44" s="47">
        <v>0</v>
      </c>
      <c r="M44" s="47">
        <v>0</v>
      </c>
      <c r="N44" s="47">
        <v>0</v>
      </c>
      <c r="O44" s="47">
        <f>G44-F44</f>
        <v>12000</v>
      </c>
      <c r="P44" s="48"/>
    </row>
    <row r="45" spans="2:16" ht="12.75">
      <c r="B45" s="32"/>
      <c r="C45" s="37"/>
      <c r="D45" s="32">
        <v>4210</v>
      </c>
      <c r="E45" s="39" t="s">
        <v>48</v>
      </c>
      <c r="F45" s="47">
        <v>45309.42</v>
      </c>
      <c r="G45" s="47">
        <f>H45+J45</f>
        <v>59000</v>
      </c>
      <c r="H45" s="47">
        <v>0</v>
      </c>
      <c r="I45" s="47">
        <v>0</v>
      </c>
      <c r="J45" s="47">
        <f>45000+5000+9000</f>
        <v>59000</v>
      </c>
      <c r="K45" s="47">
        <v>0</v>
      </c>
      <c r="L45" s="47">
        <f>J45</f>
        <v>59000</v>
      </c>
      <c r="M45" s="47">
        <v>0</v>
      </c>
      <c r="N45" s="47">
        <v>0</v>
      </c>
      <c r="O45" s="47">
        <f>G45-F45</f>
        <v>13690.580000000002</v>
      </c>
      <c r="P45" s="48"/>
    </row>
    <row r="46" spans="2:16" ht="12.75">
      <c r="B46" s="32"/>
      <c r="C46" s="37"/>
      <c r="D46" s="32">
        <v>4260</v>
      </c>
      <c r="E46" s="39" t="s">
        <v>49</v>
      </c>
      <c r="F46" s="47">
        <v>6269.56</v>
      </c>
      <c r="G46" s="47">
        <f>H46+J46</f>
        <v>6900</v>
      </c>
      <c r="H46" s="47">
        <v>0</v>
      </c>
      <c r="I46" s="47">
        <v>0</v>
      </c>
      <c r="J46" s="47">
        <v>6900</v>
      </c>
      <c r="K46" s="47">
        <v>0</v>
      </c>
      <c r="L46" s="47">
        <f>J46</f>
        <v>6900</v>
      </c>
      <c r="M46" s="47">
        <v>0</v>
      </c>
      <c r="N46" s="47">
        <v>0</v>
      </c>
      <c r="O46" s="47">
        <f>G46-F46</f>
        <v>630.4399999999996</v>
      </c>
      <c r="P46" s="48"/>
    </row>
    <row r="47" spans="2:16" ht="12.75">
      <c r="B47" s="32"/>
      <c r="C47" s="37"/>
      <c r="D47" s="32">
        <v>4270</v>
      </c>
      <c r="E47" s="39" t="s">
        <v>50</v>
      </c>
      <c r="F47" s="47">
        <v>500</v>
      </c>
      <c r="G47" s="47">
        <f>H47+J47</f>
        <v>500</v>
      </c>
      <c r="H47" s="47">
        <v>0</v>
      </c>
      <c r="I47" s="47">
        <v>0</v>
      </c>
      <c r="J47" s="47">
        <v>500</v>
      </c>
      <c r="K47" s="47">
        <v>0</v>
      </c>
      <c r="L47" s="47">
        <f>J47</f>
        <v>500</v>
      </c>
      <c r="M47" s="47">
        <v>0</v>
      </c>
      <c r="N47" s="47">
        <v>0</v>
      </c>
      <c r="O47" s="47">
        <f>G47-F47</f>
        <v>0</v>
      </c>
      <c r="P47" s="48"/>
    </row>
    <row r="48" spans="2:16" ht="12.75">
      <c r="B48" s="32"/>
      <c r="C48" s="37"/>
      <c r="D48" s="32">
        <v>4280</v>
      </c>
      <c r="E48" s="39" t="s">
        <v>51</v>
      </c>
      <c r="F48" s="47">
        <v>270</v>
      </c>
      <c r="G48" s="47">
        <f>H48+J48</f>
        <v>210</v>
      </c>
      <c r="H48" s="47">
        <v>0</v>
      </c>
      <c r="I48" s="47">
        <v>0</v>
      </c>
      <c r="J48" s="47">
        <v>210</v>
      </c>
      <c r="K48" s="47">
        <v>0</v>
      </c>
      <c r="L48" s="47">
        <f>J48</f>
        <v>210</v>
      </c>
      <c r="M48" s="47">
        <v>0</v>
      </c>
      <c r="N48" s="47">
        <v>0</v>
      </c>
      <c r="O48" s="47">
        <f>G48-F48</f>
        <v>-60</v>
      </c>
      <c r="P48" s="48"/>
    </row>
    <row r="49" spans="2:16" ht="12.75" customHeight="1">
      <c r="B49" s="32"/>
      <c r="C49" s="37"/>
      <c r="D49" s="32">
        <v>4300</v>
      </c>
      <c r="E49" s="39" t="s">
        <v>35</v>
      </c>
      <c r="F49" s="47">
        <v>353400.12</v>
      </c>
      <c r="G49" s="47">
        <f>H49+J49</f>
        <v>360000</v>
      </c>
      <c r="H49" s="47">
        <v>0</v>
      </c>
      <c r="I49" s="47">
        <v>0</v>
      </c>
      <c r="J49" s="50">
        <f>300000+60000</f>
        <v>360000</v>
      </c>
      <c r="K49" s="47">
        <v>0</v>
      </c>
      <c r="L49" s="47">
        <f>J49</f>
        <v>360000</v>
      </c>
      <c r="M49" s="47">
        <v>0</v>
      </c>
      <c r="N49" s="47">
        <v>0</v>
      </c>
      <c r="O49" s="47">
        <f>G49-F49</f>
        <v>6599.880000000005</v>
      </c>
      <c r="P49" s="48"/>
    </row>
    <row r="50" spans="2:16" ht="13.5" customHeight="1">
      <c r="B50" s="32"/>
      <c r="C50" s="37"/>
      <c r="D50" s="32">
        <v>4350</v>
      </c>
      <c r="E50" s="39" t="s">
        <v>52</v>
      </c>
      <c r="F50" s="47">
        <v>2549.97</v>
      </c>
      <c r="G50" s="47">
        <f>H50+J50</f>
        <v>4400</v>
      </c>
      <c r="H50" s="47">
        <v>0</v>
      </c>
      <c r="I50" s="47">
        <v>0</v>
      </c>
      <c r="J50" s="47">
        <v>4400</v>
      </c>
      <c r="K50" s="47">
        <v>0</v>
      </c>
      <c r="L50" s="47">
        <f>J50</f>
        <v>4400</v>
      </c>
      <c r="M50" s="47">
        <v>0</v>
      </c>
      <c r="N50" s="47">
        <v>0</v>
      </c>
      <c r="O50" s="47">
        <f>G50-F50</f>
        <v>1850.0300000000002</v>
      </c>
      <c r="P50" s="48"/>
    </row>
    <row r="51" spans="2:16" ht="23.25" customHeight="1">
      <c r="B51" s="32"/>
      <c r="C51" s="37"/>
      <c r="D51" s="40">
        <v>4360</v>
      </c>
      <c r="E51" s="51" t="s">
        <v>53</v>
      </c>
      <c r="F51" s="47">
        <v>21341.92</v>
      </c>
      <c r="G51" s="47">
        <f>H51+J51</f>
        <v>17000</v>
      </c>
      <c r="H51" s="47">
        <v>0</v>
      </c>
      <c r="I51" s="47">
        <v>0</v>
      </c>
      <c r="J51" s="47">
        <v>17000</v>
      </c>
      <c r="K51" s="47">
        <v>0</v>
      </c>
      <c r="L51" s="47">
        <f>J51</f>
        <v>17000</v>
      </c>
      <c r="M51" s="47">
        <v>0</v>
      </c>
      <c r="N51" s="47">
        <v>0</v>
      </c>
      <c r="O51" s="47">
        <f>G51-F51</f>
        <v>-4341.919999999998</v>
      </c>
      <c r="P51" s="48"/>
    </row>
    <row r="52" spans="2:16" ht="23.25" customHeight="1">
      <c r="B52" s="32"/>
      <c r="C52" s="37"/>
      <c r="D52" s="40">
        <v>4370</v>
      </c>
      <c r="E52" s="51" t="s">
        <v>54</v>
      </c>
      <c r="F52" s="47">
        <v>7332.99</v>
      </c>
      <c r="G52" s="47">
        <f>H52+J52</f>
        <v>8000</v>
      </c>
      <c r="H52" s="47">
        <v>0</v>
      </c>
      <c r="I52" s="47">
        <v>0</v>
      </c>
      <c r="J52" s="47">
        <v>8000</v>
      </c>
      <c r="K52" s="47">
        <v>0</v>
      </c>
      <c r="L52" s="47">
        <f>J52</f>
        <v>8000</v>
      </c>
      <c r="M52" s="47">
        <v>0</v>
      </c>
      <c r="N52" s="47">
        <v>0</v>
      </c>
      <c r="O52" s="47">
        <f>G52-F52</f>
        <v>667.0100000000002</v>
      </c>
      <c r="P52" s="48"/>
    </row>
    <row r="53" spans="2:16" ht="23.25">
      <c r="B53" s="32"/>
      <c r="C53" s="37"/>
      <c r="D53" s="40">
        <v>4400</v>
      </c>
      <c r="E53" s="41" t="s">
        <v>55</v>
      </c>
      <c r="F53" s="47">
        <v>22306.13</v>
      </c>
      <c r="G53" s="47">
        <f>H53+J53</f>
        <v>24400</v>
      </c>
      <c r="H53" s="47">
        <v>0</v>
      </c>
      <c r="I53" s="47">
        <v>0</v>
      </c>
      <c r="J53" s="47">
        <v>24400</v>
      </c>
      <c r="K53" s="47">
        <v>0</v>
      </c>
      <c r="L53" s="47">
        <f>J53</f>
        <v>24400</v>
      </c>
      <c r="M53" s="47">
        <v>0</v>
      </c>
      <c r="N53" s="47">
        <v>0</v>
      </c>
      <c r="O53" s="47">
        <f>G53-F53</f>
        <v>2093.869999999999</v>
      </c>
      <c r="P53" s="48"/>
    </row>
    <row r="54" spans="2:16" ht="12.75">
      <c r="B54" s="32"/>
      <c r="C54" s="37"/>
      <c r="D54" s="32">
        <v>4410</v>
      </c>
      <c r="E54" s="39" t="s">
        <v>56</v>
      </c>
      <c r="F54" s="47">
        <v>7641.07</v>
      </c>
      <c r="G54" s="47">
        <f>H54+J54</f>
        <v>9000</v>
      </c>
      <c r="H54" s="47">
        <v>0</v>
      </c>
      <c r="I54" s="47">
        <v>0</v>
      </c>
      <c r="J54" s="47">
        <v>9000</v>
      </c>
      <c r="K54" s="47">
        <v>0</v>
      </c>
      <c r="L54" s="47">
        <f>J54</f>
        <v>9000</v>
      </c>
      <c r="M54" s="47">
        <v>0</v>
      </c>
      <c r="N54" s="47">
        <v>0</v>
      </c>
      <c r="O54" s="47">
        <f>G54-F54</f>
        <v>1358.9300000000003</v>
      </c>
      <c r="P54" s="48"/>
    </row>
    <row r="55" spans="2:16" ht="12.75">
      <c r="B55" s="32"/>
      <c r="C55" s="37"/>
      <c r="D55" s="32">
        <v>4430</v>
      </c>
      <c r="E55" s="39" t="s">
        <v>27</v>
      </c>
      <c r="F55" s="47">
        <v>4109.8</v>
      </c>
      <c r="G55" s="47">
        <f>H55+J55</f>
        <v>5000</v>
      </c>
      <c r="H55" s="47">
        <v>0</v>
      </c>
      <c r="I55" s="47">
        <v>0</v>
      </c>
      <c r="J55" s="47">
        <v>5000</v>
      </c>
      <c r="K55" s="47">
        <v>0</v>
      </c>
      <c r="L55" s="47">
        <f>J55</f>
        <v>5000</v>
      </c>
      <c r="M55" s="47">
        <v>0</v>
      </c>
      <c r="N55" s="47">
        <v>0</v>
      </c>
      <c r="O55" s="47">
        <f>G55-F55</f>
        <v>890.1999999999998</v>
      </c>
      <c r="P55" s="48"/>
    </row>
    <row r="56" spans="2:16" ht="12.75">
      <c r="B56" s="32"/>
      <c r="C56" s="37"/>
      <c r="D56" s="32">
        <v>4440</v>
      </c>
      <c r="E56" s="39" t="s">
        <v>57</v>
      </c>
      <c r="F56" s="47">
        <v>20142.98</v>
      </c>
      <c r="G56" s="47">
        <f>H56+J56</f>
        <v>20259</v>
      </c>
      <c r="H56" s="47">
        <v>0</v>
      </c>
      <c r="I56" s="47">
        <v>0</v>
      </c>
      <c r="J56" s="50">
        <f>19211+1048</f>
        <v>20259</v>
      </c>
      <c r="K56" s="47">
        <v>0</v>
      </c>
      <c r="L56" s="47">
        <f>J56</f>
        <v>20259</v>
      </c>
      <c r="M56" s="47">
        <v>0</v>
      </c>
      <c r="N56" s="47">
        <v>0</v>
      </c>
      <c r="O56" s="47">
        <f>G56-F56</f>
        <v>116.02000000000044</v>
      </c>
      <c r="P56" s="48"/>
    </row>
    <row r="57" spans="2:16" ht="12.75">
      <c r="B57" s="32"/>
      <c r="C57" s="37"/>
      <c r="D57" s="32">
        <v>4510</v>
      </c>
      <c r="E57" s="39" t="s">
        <v>37</v>
      </c>
      <c r="F57" s="47">
        <v>100</v>
      </c>
      <c r="G57" s="47">
        <f>H57+J57</f>
        <v>500</v>
      </c>
      <c r="H57" s="47">
        <v>0</v>
      </c>
      <c r="I57" s="47">
        <v>0</v>
      </c>
      <c r="J57" s="47">
        <v>500</v>
      </c>
      <c r="K57" s="47">
        <v>0</v>
      </c>
      <c r="L57" s="47">
        <f>J57</f>
        <v>500</v>
      </c>
      <c r="M57" s="47">
        <v>0</v>
      </c>
      <c r="N57" s="47">
        <v>0</v>
      </c>
      <c r="O57" s="47">
        <f>G57-F57</f>
        <v>400</v>
      </c>
      <c r="P57" s="48"/>
    </row>
    <row r="58" spans="2:16" ht="23.25">
      <c r="B58" s="32"/>
      <c r="C58" s="37"/>
      <c r="D58" s="40">
        <v>4520</v>
      </c>
      <c r="E58" s="41" t="s">
        <v>38</v>
      </c>
      <c r="F58" s="47">
        <v>945.8</v>
      </c>
      <c r="G58" s="47">
        <f>H58+J58</f>
        <v>900</v>
      </c>
      <c r="H58" s="47">
        <v>0</v>
      </c>
      <c r="I58" s="47">
        <v>0</v>
      </c>
      <c r="J58" s="47">
        <v>900</v>
      </c>
      <c r="K58" s="47">
        <v>0</v>
      </c>
      <c r="L58" s="47">
        <f>J58</f>
        <v>900</v>
      </c>
      <c r="M58" s="47">
        <v>0</v>
      </c>
      <c r="N58" s="47">
        <v>0</v>
      </c>
      <c r="O58" s="47">
        <f>G58-F58</f>
        <v>-45.799999999999955</v>
      </c>
      <c r="P58" s="48"/>
    </row>
    <row r="59" spans="2:16" ht="12.75">
      <c r="B59" s="32"/>
      <c r="C59" s="37"/>
      <c r="D59" s="32">
        <v>4530</v>
      </c>
      <c r="E59" s="39" t="s">
        <v>58</v>
      </c>
      <c r="F59" s="47">
        <v>699299</v>
      </c>
      <c r="G59" s="47">
        <f>H59+J59</f>
        <v>925444</v>
      </c>
      <c r="H59" s="47">
        <v>0</v>
      </c>
      <c r="I59" s="47">
        <v>0</v>
      </c>
      <c r="J59" s="47">
        <v>925444</v>
      </c>
      <c r="K59" s="47">
        <v>0</v>
      </c>
      <c r="L59" s="47">
        <f>J59</f>
        <v>925444</v>
      </c>
      <c r="M59" s="47">
        <v>0</v>
      </c>
      <c r="N59" s="47">
        <v>0</v>
      </c>
      <c r="O59" s="47">
        <f>G59-F59</f>
        <v>226145</v>
      </c>
      <c r="P59" s="48"/>
    </row>
    <row r="60" spans="2:16" ht="23.25">
      <c r="B60" s="32"/>
      <c r="C60" s="37"/>
      <c r="D60" s="40">
        <v>4570</v>
      </c>
      <c r="E60" s="41" t="s">
        <v>28</v>
      </c>
      <c r="F60" s="47">
        <v>1819</v>
      </c>
      <c r="G60" s="47">
        <f>H60+J60</f>
        <v>0</v>
      </c>
      <c r="H60" s="47">
        <v>0</v>
      </c>
      <c r="I60" s="47">
        <v>0</v>
      </c>
      <c r="J60" s="47">
        <v>0</v>
      </c>
      <c r="K60" s="47">
        <v>0</v>
      </c>
      <c r="L60" s="47">
        <f>J60</f>
        <v>0</v>
      </c>
      <c r="M60" s="47">
        <v>0</v>
      </c>
      <c r="N60" s="47">
        <v>0</v>
      </c>
      <c r="O60" s="47">
        <f>G60-F60</f>
        <v>-1819</v>
      </c>
      <c r="P60" s="48"/>
    </row>
    <row r="61" spans="2:16" ht="12.75">
      <c r="B61" s="32"/>
      <c r="C61" s="37"/>
      <c r="D61" s="32">
        <v>4580</v>
      </c>
      <c r="E61" s="39" t="s">
        <v>59</v>
      </c>
      <c r="F61" s="47">
        <v>192.01</v>
      </c>
      <c r="G61" s="47">
        <f>H61+J61</f>
        <v>0</v>
      </c>
      <c r="H61" s="47">
        <v>0</v>
      </c>
      <c r="I61" s="47">
        <v>0</v>
      </c>
      <c r="J61" s="47">
        <v>0</v>
      </c>
      <c r="K61" s="47">
        <v>0</v>
      </c>
      <c r="L61" s="47">
        <f>J61</f>
        <v>0</v>
      </c>
      <c r="M61" s="47">
        <v>0</v>
      </c>
      <c r="N61" s="47">
        <v>0</v>
      </c>
      <c r="O61" s="47">
        <f>G61-F61</f>
        <v>-192.01</v>
      </c>
      <c r="P61" s="48"/>
    </row>
    <row r="62" spans="2:16" ht="12.75" hidden="1">
      <c r="B62" s="32"/>
      <c r="C62" s="37"/>
      <c r="D62" s="40">
        <v>4600</v>
      </c>
      <c r="E62" s="41" t="s">
        <v>60</v>
      </c>
      <c r="F62" s="47">
        <v>0</v>
      </c>
      <c r="G62" s="47">
        <f>H62+J62</f>
        <v>0</v>
      </c>
      <c r="H62" s="47">
        <v>0</v>
      </c>
      <c r="I62" s="47"/>
      <c r="J62" s="47">
        <v>0</v>
      </c>
      <c r="K62" s="47">
        <v>0</v>
      </c>
      <c r="L62" s="47">
        <f>J62</f>
        <v>0</v>
      </c>
      <c r="M62" s="47">
        <v>0</v>
      </c>
      <c r="N62" s="47">
        <v>0</v>
      </c>
      <c r="O62" s="47">
        <f>G62-F62</f>
        <v>0</v>
      </c>
      <c r="P62" s="48"/>
    </row>
    <row r="63" spans="2:16" ht="16.5" customHeight="1">
      <c r="B63" s="32"/>
      <c r="C63" s="37"/>
      <c r="D63" s="40">
        <v>4610</v>
      </c>
      <c r="E63" s="44" t="s">
        <v>31</v>
      </c>
      <c r="F63" s="47">
        <v>10062.23</v>
      </c>
      <c r="G63" s="47">
        <f>H63+J63</f>
        <v>10000</v>
      </c>
      <c r="H63" s="47">
        <v>0</v>
      </c>
      <c r="I63" s="47">
        <v>0</v>
      </c>
      <c r="J63" s="47">
        <v>10000</v>
      </c>
      <c r="K63" s="47">
        <v>0</v>
      </c>
      <c r="L63" s="47">
        <f>J63</f>
        <v>10000</v>
      </c>
      <c r="M63" s="47">
        <v>0</v>
      </c>
      <c r="N63" s="47">
        <v>0</v>
      </c>
      <c r="O63" s="47">
        <f>G63-F63</f>
        <v>-62.22999999999956</v>
      </c>
      <c r="P63" s="48"/>
    </row>
    <row r="64" spans="2:16" ht="25.5" customHeight="1">
      <c r="B64" s="32"/>
      <c r="C64" s="37"/>
      <c r="D64" s="40">
        <v>4680</v>
      </c>
      <c r="E64" s="44" t="s">
        <v>61</v>
      </c>
      <c r="F64" s="47">
        <v>563</v>
      </c>
      <c r="G64" s="47">
        <f>H64+J64</f>
        <v>0</v>
      </c>
      <c r="H64" s="47">
        <v>0</v>
      </c>
      <c r="I64" s="47">
        <v>0</v>
      </c>
      <c r="J64" s="47">
        <v>0</v>
      </c>
      <c r="K64" s="47">
        <v>0</v>
      </c>
      <c r="L64" s="47">
        <f>J64</f>
        <v>0</v>
      </c>
      <c r="M64" s="47">
        <v>0</v>
      </c>
      <c r="N64" s="47">
        <v>0</v>
      </c>
      <c r="O64" s="47">
        <f>G64-F64</f>
        <v>-563</v>
      </c>
      <c r="P64" s="48"/>
    </row>
    <row r="65" spans="2:16" ht="23.25">
      <c r="B65" s="32"/>
      <c r="C65" s="37"/>
      <c r="D65" s="40">
        <v>4700</v>
      </c>
      <c r="E65" s="41" t="s">
        <v>62</v>
      </c>
      <c r="F65" s="47">
        <v>9490</v>
      </c>
      <c r="G65" s="47">
        <f>H65+J65</f>
        <v>10000</v>
      </c>
      <c r="H65" s="47">
        <v>0</v>
      </c>
      <c r="I65" s="47">
        <v>0</v>
      </c>
      <c r="J65" s="47">
        <v>10000</v>
      </c>
      <c r="K65" s="47">
        <v>0</v>
      </c>
      <c r="L65" s="47">
        <f>J65</f>
        <v>10000</v>
      </c>
      <c r="M65" s="47">
        <v>0</v>
      </c>
      <c r="N65" s="47">
        <v>0</v>
      </c>
      <c r="O65" s="47">
        <f>G65-F65</f>
        <v>510</v>
      </c>
      <c r="P65" s="48"/>
    </row>
    <row r="66" spans="2:16" ht="23.25">
      <c r="B66" s="32"/>
      <c r="C66" s="37"/>
      <c r="D66" s="40">
        <v>4740</v>
      </c>
      <c r="E66" s="41" t="s">
        <v>63</v>
      </c>
      <c r="F66" s="47">
        <v>3120.91</v>
      </c>
      <c r="G66" s="47">
        <f>H66+J66</f>
        <v>0</v>
      </c>
      <c r="H66" s="47">
        <v>0</v>
      </c>
      <c r="I66" s="47">
        <v>0</v>
      </c>
      <c r="J66" s="47">
        <v>0</v>
      </c>
      <c r="K66" s="47">
        <v>0</v>
      </c>
      <c r="L66" s="47">
        <f>J66</f>
        <v>0</v>
      </c>
      <c r="M66" s="47">
        <v>0</v>
      </c>
      <c r="N66" s="47">
        <v>0</v>
      </c>
      <c r="O66" s="47">
        <f>G66-F66</f>
        <v>-3120.91</v>
      </c>
      <c r="P66" s="48"/>
    </row>
    <row r="67" spans="2:16" ht="25.5" customHeight="1">
      <c r="B67" s="32"/>
      <c r="C67" s="37"/>
      <c r="D67" s="40">
        <v>4750</v>
      </c>
      <c r="E67" s="41" t="s">
        <v>64</v>
      </c>
      <c r="F67" s="47">
        <v>8655.48</v>
      </c>
      <c r="G67" s="47">
        <f>H67+J67</f>
        <v>0</v>
      </c>
      <c r="H67" s="47">
        <v>0</v>
      </c>
      <c r="I67" s="47">
        <v>0</v>
      </c>
      <c r="J67" s="47">
        <v>0</v>
      </c>
      <c r="K67" s="47">
        <v>0</v>
      </c>
      <c r="L67" s="47">
        <f>J67</f>
        <v>0</v>
      </c>
      <c r="M67" s="47">
        <v>0</v>
      </c>
      <c r="N67" s="47">
        <v>0</v>
      </c>
      <c r="O67" s="47">
        <f>G67-F67</f>
        <v>-8655.48</v>
      </c>
      <c r="P67" s="48"/>
    </row>
    <row r="68" spans="2:16" ht="24" customHeight="1">
      <c r="B68" s="32"/>
      <c r="C68" s="37"/>
      <c r="D68" s="40">
        <v>6060</v>
      </c>
      <c r="E68" s="41" t="s">
        <v>65</v>
      </c>
      <c r="F68" s="47">
        <v>0</v>
      </c>
      <c r="G68" s="47">
        <f>H68+J68</f>
        <v>23000</v>
      </c>
      <c r="H68" s="50">
        <v>23000</v>
      </c>
      <c r="I68" s="50">
        <v>0</v>
      </c>
      <c r="J68" s="47">
        <v>0</v>
      </c>
      <c r="K68" s="47">
        <v>0</v>
      </c>
      <c r="L68" s="47">
        <f>J68</f>
        <v>0</v>
      </c>
      <c r="M68" s="47">
        <v>0</v>
      </c>
      <c r="N68" s="47">
        <v>0</v>
      </c>
      <c r="O68" s="47">
        <f>G68-F68</f>
        <v>23000</v>
      </c>
      <c r="P68" s="48"/>
    </row>
    <row r="69" spans="2:16" ht="21.75" customHeight="1">
      <c r="B69" s="35">
        <v>757</v>
      </c>
      <c r="C69" s="52" t="s">
        <v>66</v>
      </c>
      <c r="D69" s="52"/>
      <c r="E69" s="52"/>
      <c r="F69" s="45">
        <f>F70</f>
        <v>5420332.87</v>
      </c>
      <c r="G69" s="45">
        <f>G70</f>
        <v>5838103</v>
      </c>
      <c r="H69" s="45">
        <f>H70</f>
        <v>0</v>
      </c>
      <c r="I69" s="45">
        <f>I70</f>
        <v>0</v>
      </c>
      <c r="J69" s="45">
        <f>J70</f>
        <v>5838103</v>
      </c>
      <c r="K69" s="45">
        <f>K70</f>
        <v>0</v>
      </c>
      <c r="L69" s="45">
        <f>L70</f>
        <v>0</v>
      </c>
      <c r="M69" s="45">
        <f>M70</f>
        <v>0</v>
      </c>
      <c r="N69" s="45">
        <f>N70</f>
        <v>5838103</v>
      </c>
      <c r="O69" s="45">
        <f>O70</f>
        <v>417770.1299999999</v>
      </c>
      <c r="P69" s="46"/>
    </row>
    <row r="70" spans="2:16" ht="12.75" customHeight="1">
      <c r="B70" s="32"/>
      <c r="C70" s="37">
        <v>75702</v>
      </c>
      <c r="D70" s="21" t="s">
        <v>67</v>
      </c>
      <c r="E70" s="21"/>
      <c r="F70" s="47">
        <f>F71</f>
        <v>5420332.87</v>
      </c>
      <c r="G70" s="47">
        <f>G71</f>
        <v>5838103</v>
      </c>
      <c r="H70" s="47">
        <f>H71</f>
        <v>0</v>
      </c>
      <c r="I70" s="47">
        <f>I71</f>
        <v>0</v>
      </c>
      <c r="J70" s="47">
        <f>J71</f>
        <v>5838103</v>
      </c>
      <c r="K70" s="47">
        <f>K71</f>
        <v>0</v>
      </c>
      <c r="L70" s="47">
        <f>L71</f>
        <v>0</v>
      </c>
      <c r="M70" s="47">
        <f>M71</f>
        <v>0</v>
      </c>
      <c r="N70" s="47">
        <f>N71</f>
        <v>5838103</v>
      </c>
      <c r="O70" s="47">
        <f>O71</f>
        <v>417770.1299999999</v>
      </c>
      <c r="P70" s="48"/>
    </row>
    <row r="71" spans="2:16" ht="45.75">
      <c r="B71" s="32"/>
      <c r="C71" s="37"/>
      <c r="D71" s="53">
        <v>8070</v>
      </c>
      <c r="E71" s="39" t="s">
        <v>68</v>
      </c>
      <c r="F71" s="47">
        <v>5420332.87</v>
      </c>
      <c r="G71" s="47">
        <f>SUM(H71:J71)</f>
        <v>5838103</v>
      </c>
      <c r="H71" s="47">
        <v>0</v>
      </c>
      <c r="I71" s="47">
        <v>0</v>
      </c>
      <c r="J71" s="47">
        <f>3947424+977679+156000+22000+735000</f>
        <v>5838103</v>
      </c>
      <c r="K71" s="47">
        <v>0</v>
      </c>
      <c r="L71" s="47">
        <v>0</v>
      </c>
      <c r="M71" s="47">
        <v>0</v>
      </c>
      <c r="N71" s="47">
        <f>J71</f>
        <v>5838103</v>
      </c>
      <c r="O71" s="47">
        <f>G71-F71</f>
        <v>417770.1299999999</v>
      </c>
      <c r="P71" s="48"/>
    </row>
    <row r="72" spans="2:16" ht="12.75">
      <c r="B72" s="35">
        <v>758</v>
      </c>
      <c r="C72" s="35" t="s">
        <v>69</v>
      </c>
      <c r="D72" s="35"/>
      <c r="E72" s="35"/>
      <c r="F72" s="45">
        <f>F73</f>
        <v>0</v>
      </c>
      <c r="G72" s="45">
        <f>G73</f>
        <v>100000</v>
      </c>
      <c r="H72" s="45">
        <f>H73</f>
        <v>0</v>
      </c>
      <c r="I72" s="45">
        <f>I73</f>
        <v>0</v>
      </c>
      <c r="J72" s="45">
        <f>J73</f>
        <v>100000</v>
      </c>
      <c r="K72" s="45">
        <f>K73</f>
        <v>0</v>
      </c>
      <c r="L72" s="45">
        <f>L73</f>
        <v>100000</v>
      </c>
      <c r="M72" s="45">
        <f>M73</f>
        <v>0</v>
      </c>
      <c r="N72" s="45">
        <f>N73</f>
        <v>0</v>
      </c>
      <c r="O72" s="45">
        <f>O73</f>
        <v>100000</v>
      </c>
      <c r="P72" s="46"/>
    </row>
    <row r="73" spans="2:16" ht="12.75" customHeight="1">
      <c r="B73" s="32"/>
      <c r="C73" s="37">
        <v>75818</v>
      </c>
      <c r="D73" s="21" t="s">
        <v>70</v>
      </c>
      <c r="E73" s="21"/>
      <c r="F73" s="47">
        <f>F74</f>
        <v>0</v>
      </c>
      <c r="G73" s="47">
        <f>G74</f>
        <v>100000</v>
      </c>
      <c r="H73" s="47">
        <f>H74</f>
        <v>0</v>
      </c>
      <c r="I73" s="47">
        <v>0</v>
      </c>
      <c r="J73" s="47">
        <f>J74</f>
        <v>100000</v>
      </c>
      <c r="K73" s="47">
        <f>K74</f>
        <v>0</v>
      </c>
      <c r="L73" s="47">
        <f>L74</f>
        <v>100000</v>
      </c>
      <c r="M73" s="47">
        <f>M74</f>
        <v>0</v>
      </c>
      <c r="N73" s="47">
        <f>N74</f>
        <v>0</v>
      </c>
      <c r="O73" s="47">
        <f>O74</f>
        <v>100000</v>
      </c>
      <c r="P73" s="48"/>
    </row>
    <row r="74" spans="2:16" ht="12.75">
      <c r="B74" s="32"/>
      <c r="C74" s="37"/>
      <c r="D74" s="21">
        <v>4810</v>
      </c>
      <c r="E74" s="39" t="s">
        <v>71</v>
      </c>
      <c r="F74" s="47">
        <v>0</v>
      </c>
      <c r="G74" s="47">
        <f>SUM(H74:J74)</f>
        <v>100000</v>
      </c>
      <c r="H74" s="47">
        <v>0</v>
      </c>
      <c r="I74" s="47">
        <v>0</v>
      </c>
      <c r="J74" s="47">
        <v>100000</v>
      </c>
      <c r="K74" s="47">
        <v>0</v>
      </c>
      <c r="L74" s="47">
        <f>J74</f>
        <v>100000</v>
      </c>
      <c r="M74" s="47">
        <v>0</v>
      </c>
      <c r="N74" s="47">
        <v>0</v>
      </c>
      <c r="O74" s="47">
        <f>G74-F74</f>
        <v>100000</v>
      </c>
      <c r="P74" s="48"/>
    </row>
    <row r="75" spans="2:16" ht="12.75">
      <c r="B75" s="35">
        <v>900</v>
      </c>
      <c r="C75" s="35" t="s">
        <v>72</v>
      </c>
      <c r="D75" s="35"/>
      <c r="E75" s="35"/>
      <c r="F75" s="45">
        <f>F76</f>
        <v>76689737.27</v>
      </c>
      <c r="G75" s="45">
        <f>G76</f>
        <v>18317060</v>
      </c>
      <c r="H75" s="45">
        <f>H76</f>
        <v>5460810</v>
      </c>
      <c r="I75" s="45">
        <f>I76</f>
        <v>4144710</v>
      </c>
      <c r="J75" s="45">
        <f>J76</f>
        <v>12856250</v>
      </c>
      <c r="K75" s="45">
        <f>K76</f>
        <v>0</v>
      </c>
      <c r="L75" s="45">
        <f>L76</f>
        <v>12856250</v>
      </c>
      <c r="M75" s="45">
        <f>M76</f>
        <v>0</v>
      </c>
      <c r="N75" s="45">
        <f>N76</f>
        <v>0</v>
      </c>
      <c r="O75" s="45">
        <f>O76</f>
        <v>-58372677.269999996</v>
      </c>
      <c r="P75" s="46"/>
    </row>
    <row r="76" spans="2:16" ht="12.75" customHeight="1">
      <c r="B76" s="32"/>
      <c r="C76" s="37">
        <v>90001</v>
      </c>
      <c r="D76" s="21" t="s">
        <v>73</v>
      </c>
      <c r="E76" s="21"/>
      <c r="F76" s="47">
        <f>SUM(F77:F89)</f>
        <v>76689737.27</v>
      </c>
      <c r="G76" s="47">
        <f>SUM(G77:G89)</f>
        <v>18317060</v>
      </c>
      <c r="H76" s="47">
        <f>SUM(H77:H89)</f>
        <v>5460810</v>
      </c>
      <c r="I76" s="47">
        <f>SUM(I77:I89)</f>
        <v>4144710</v>
      </c>
      <c r="J76" s="47">
        <f>SUM(J77:J89)</f>
        <v>12856250</v>
      </c>
      <c r="K76" s="47">
        <f>SUM(K77:K89)</f>
        <v>0</v>
      </c>
      <c r="L76" s="47">
        <f>SUM(L77:L89)</f>
        <v>12856250</v>
      </c>
      <c r="M76" s="47">
        <f>SUM(M77:M89)</f>
        <v>0</v>
      </c>
      <c r="N76" s="47">
        <f>SUM(N77:N89)</f>
        <v>0</v>
      </c>
      <c r="O76" s="47">
        <f>SUM(O77:O89)</f>
        <v>-58372677.269999996</v>
      </c>
      <c r="P76" s="48"/>
    </row>
    <row r="77" spans="2:16" ht="12.75">
      <c r="B77" s="32"/>
      <c r="C77" s="37"/>
      <c r="D77" s="53">
        <v>4260</v>
      </c>
      <c r="E77" s="41" t="s">
        <v>49</v>
      </c>
      <c r="F77" s="47">
        <v>22043.56</v>
      </c>
      <c r="G77" s="47">
        <f>SUM(H77:J77)</f>
        <v>40000</v>
      </c>
      <c r="H77" s="47">
        <v>0</v>
      </c>
      <c r="I77" s="47">
        <v>0</v>
      </c>
      <c r="J77" s="47">
        <v>40000</v>
      </c>
      <c r="K77" s="47">
        <v>0</v>
      </c>
      <c r="L77" s="47">
        <f>J77</f>
        <v>40000</v>
      </c>
      <c r="M77" s="47">
        <v>0</v>
      </c>
      <c r="N77" s="47">
        <v>0</v>
      </c>
      <c r="O77" s="47">
        <f>G77-F77</f>
        <v>17956.44</v>
      </c>
      <c r="P77" s="48"/>
    </row>
    <row r="78" spans="2:16" ht="12.75">
      <c r="B78" s="32"/>
      <c r="C78" s="37"/>
      <c r="D78" s="32">
        <v>4300</v>
      </c>
      <c r="E78" s="39" t="s">
        <v>35</v>
      </c>
      <c r="F78" s="47">
        <v>6119.52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>G78-F78</f>
        <v>-6119.52</v>
      </c>
      <c r="P78" s="48"/>
    </row>
    <row r="79" spans="2:16" ht="12.75">
      <c r="B79" s="32"/>
      <c r="C79" s="37"/>
      <c r="D79" s="53">
        <v>4430</v>
      </c>
      <c r="E79" s="41" t="s">
        <v>27</v>
      </c>
      <c r="F79" s="47">
        <v>2466.2</v>
      </c>
      <c r="G79" s="47">
        <f>SUM(H79:J79)</f>
        <v>2000</v>
      </c>
      <c r="H79" s="47">
        <v>0</v>
      </c>
      <c r="I79" s="47">
        <v>0</v>
      </c>
      <c r="J79" s="47">
        <v>2000</v>
      </c>
      <c r="K79" s="47">
        <v>0</v>
      </c>
      <c r="L79" s="47">
        <f>J79</f>
        <v>2000</v>
      </c>
      <c r="M79" s="47">
        <v>0</v>
      </c>
      <c r="N79" s="47">
        <v>0</v>
      </c>
      <c r="O79" s="47">
        <f>G79-F79</f>
        <v>-466.1999999999998</v>
      </c>
      <c r="P79" s="48"/>
    </row>
    <row r="80" spans="2:16" ht="12.75">
      <c r="B80" s="32"/>
      <c r="C80" s="37"/>
      <c r="D80" s="40">
        <v>4480</v>
      </c>
      <c r="E80" s="41" t="s">
        <v>74</v>
      </c>
      <c r="F80" s="47">
        <v>7335697.71</v>
      </c>
      <c r="G80" s="47">
        <f>SUM(H80:J80)</f>
        <v>12799545</v>
      </c>
      <c r="H80" s="47">
        <v>0</v>
      </c>
      <c r="I80" s="47">
        <v>0</v>
      </c>
      <c r="J80" s="50">
        <f>2100000+186704+149839+134000+14500000-4108638-162360</f>
        <v>12799545</v>
      </c>
      <c r="K80" s="47">
        <v>0</v>
      </c>
      <c r="L80" s="47">
        <f>J80</f>
        <v>12799545</v>
      </c>
      <c r="M80" s="47">
        <v>0</v>
      </c>
      <c r="N80" s="47">
        <v>0</v>
      </c>
      <c r="O80" s="47">
        <f>G80-F80</f>
        <v>5463847.29</v>
      </c>
      <c r="P80" s="48"/>
    </row>
    <row r="81" spans="2:16" ht="24" customHeight="1">
      <c r="B81" s="32"/>
      <c r="C81" s="37"/>
      <c r="D81" s="40">
        <v>4560</v>
      </c>
      <c r="E81" s="41" t="s">
        <v>75</v>
      </c>
      <c r="F81" s="47">
        <v>347188.71</v>
      </c>
      <c r="G81" s="47">
        <f>SUM(H81:J81)</f>
        <v>0</v>
      </c>
      <c r="H81" s="47">
        <v>0</v>
      </c>
      <c r="I81" s="47">
        <v>0</v>
      </c>
      <c r="J81" s="47">
        <v>0</v>
      </c>
      <c r="K81" s="47">
        <v>0</v>
      </c>
      <c r="L81" s="47">
        <f>J81</f>
        <v>0</v>
      </c>
      <c r="M81" s="47">
        <v>0</v>
      </c>
      <c r="N81" s="47">
        <v>0</v>
      </c>
      <c r="O81" s="47">
        <f>G81-F81</f>
        <v>-347188.71</v>
      </c>
      <c r="P81" s="48"/>
    </row>
    <row r="82" spans="2:16" ht="12.75">
      <c r="B82" s="32"/>
      <c r="C82" s="37"/>
      <c r="D82" s="40">
        <v>4580</v>
      </c>
      <c r="E82" s="41" t="s">
        <v>59</v>
      </c>
      <c r="F82" s="47">
        <v>74008.19</v>
      </c>
      <c r="G82" s="47">
        <f>SUM(H82:J82)</f>
        <v>1546</v>
      </c>
      <c r="H82" s="47">
        <v>0</v>
      </c>
      <c r="I82" s="47">
        <v>0</v>
      </c>
      <c r="J82" s="50">
        <v>1546</v>
      </c>
      <c r="K82" s="47">
        <v>0</v>
      </c>
      <c r="L82" s="47">
        <f>J82</f>
        <v>1546</v>
      </c>
      <c r="M82" s="47">
        <v>0</v>
      </c>
      <c r="N82" s="47">
        <v>0</v>
      </c>
      <c r="O82" s="47">
        <f>G82-F82</f>
        <v>-72462.19</v>
      </c>
      <c r="P82" s="48"/>
    </row>
    <row r="83" spans="2:16" ht="23.25">
      <c r="B83" s="32"/>
      <c r="C83" s="37"/>
      <c r="D83" s="40">
        <v>4590</v>
      </c>
      <c r="E83" s="41" t="s">
        <v>76</v>
      </c>
      <c r="F83" s="47">
        <v>0</v>
      </c>
      <c r="G83" s="47">
        <f>SUM(H83:J83)</f>
        <v>8359</v>
      </c>
      <c r="H83" s="47">
        <v>0</v>
      </c>
      <c r="I83" s="47">
        <v>0</v>
      </c>
      <c r="J83" s="50">
        <v>8359</v>
      </c>
      <c r="K83" s="47">
        <v>0</v>
      </c>
      <c r="L83" s="47">
        <f>J83</f>
        <v>8359</v>
      </c>
      <c r="M83" s="47">
        <v>0</v>
      </c>
      <c r="N83" s="47">
        <v>0</v>
      </c>
      <c r="O83" s="47">
        <f>G83-F83</f>
        <v>8359</v>
      </c>
      <c r="P83" s="48"/>
    </row>
    <row r="84" spans="2:16" ht="12.75" hidden="1">
      <c r="B84" s="32"/>
      <c r="C84" s="37"/>
      <c r="D84" s="40">
        <v>4600</v>
      </c>
      <c r="E84" s="41" t="s">
        <v>60</v>
      </c>
      <c r="F84" s="47">
        <v>0</v>
      </c>
      <c r="G84" s="47">
        <f>SUM(H84:J84)</f>
        <v>0</v>
      </c>
      <c r="H84" s="47">
        <v>0</v>
      </c>
      <c r="I84" s="47"/>
      <c r="J84" s="50">
        <v>0</v>
      </c>
      <c r="K84" s="47">
        <v>0</v>
      </c>
      <c r="L84" s="47">
        <f>J84</f>
        <v>0</v>
      </c>
      <c r="M84" s="47">
        <v>0</v>
      </c>
      <c r="N84" s="47">
        <v>0</v>
      </c>
      <c r="O84" s="47">
        <f>G84-F84</f>
        <v>0</v>
      </c>
      <c r="P84" s="48"/>
    </row>
    <row r="85" spans="2:16" ht="12.75">
      <c r="B85" s="32"/>
      <c r="C85" s="37"/>
      <c r="D85" s="40">
        <v>4610</v>
      </c>
      <c r="E85" s="44" t="s">
        <v>31</v>
      </c>
      <c r="F85" s="47">
        <v>292528.95</v>
      </c>
      <c r="G85" s="47">
        <f>SUM(H85:J85)</f>
        <v>4800</v>
      </c>
      <c r="H85" s="47">
        <v>0</v>
      </c>
      <c r="I85" s="47">
        <v>0</v>
      </c>
      <c r="J85" s="50">
        <v>4800</v>
      </c>
      <c r="K85" s="47">
        <v>0</v>
      </c>
      <c r="L85" s="47">
        <f>J85</f>
        <v>4800</v>
      </c>
      <c r="M85" s="47">
        <v>0</v>
      </c>
      <c r="N85" s="47">
        <v>0</v>
      </c>
      <c r="O85" s="47">
        <f>G85-F85</f>
        <v>-287728.95</v>
      </c>
      <c r="P85" s="48"/>
    </row>
    <row r="86" spans="2:16" ht="23.25">
      <c r="B86" s="32"/>
      <c r="C86" s="37"/>
      <c r="D86" s="40">
        <v>4670</v>
      </c>
      <c r="E86" s="44" t="s">
        <v>77</v>
      </c>
      <c r="F86" s="47">
        <v>1027238.56</v>
      </c>
      <c r="G86" s="47">
        <f>SUM(H86:J86)</f>
        <v>0</v>
      </c>
      <c r="H86" s="47">
        <v>0</v>
      </c>
      <c r="I86" s="47">
        <v>0</v>
      </c>
      <c r="J86" s="47">
        <v>0</v>
      </c>
      <c r="K86" s="47">
        <v>0</v>
      </c>
      <c r="L86" s="47">
        <f>J86</f>
        <v>0</v>
      </c>
      <c r="M86" s="47">
        <v>0</v>
      </c>
      <c r="N86" s="47">
        <v>0</v>
      </c>
      <c r="O86" s="47">
        <f>G86-F86</f>
        <v>-1027238.56</v>
      </c>
      <c r="P86" s="48"/>
    </row>
    <row r="87" spans="2:16" ht="12.75">
      <c r="B87" s="32"/>
      <c r="C87" s="37"/>
      <c r="D87" s="53">
        <v>6050</v>
      </c>
      <c r="E87" s="41" t="s">
        <v>78</v>
      </c>
      <c r="F87" s="47">
        <v>708053.5</v>
      </c>
      <c r="G87" s="47">
        <f>SUM(H87:J87)</f>
        <v>1316100</v>
      </c>
      <c r="H87" s="47">
        <v>1316100</v>
      </c>
      <c r="I87" s="47">
        <v>0</v>
      </c>
      <c r="J87" s="47">
        <v>0</v>
      </c>
      <c r="K87" s="47">
        <v>0</v>
      </c>
      <c r="L87" s="47">
        <f>J87</f>
        <v>0</v>
      </c>
      <c r="M87" s="47">
        <v>0</v>
      </c>
      <c r="N87" s="47">
        <v>0</v>
      </c>
      <c r="O87" s="47">
        <f>G87-F87</f>
        <v>608046.5</v>
      </c>
      <c r="P87" s="48"/>
    </row>
    <row r="88" spans="2:16" ht="12.75">
      <c r="B88" s="32"/>
      <c r="C88" s="37"/>
      <c r="D88" s="53">
        <v>6058</v>
      </c>
      <c r="E88" s="41" t="s">
        <v>78</v>
      </c>
      <c r="F88" s="47">
        <v>26107477.82</v>
      </c>
      <c r="G88" s="47">
        <f>SUM(H88:J88)</f>
        <v>0</v>
      </c>
      <c r="H88" s="47">
        <v>0</v>
      </c>
      <c r="I88" s="47">
        <v>0</v>
      </c>
      <c r="J88" s="47">
        <v>0</v>
      </c>
      <c r="K88" s="47">
        <v>0</v>
      </c>
      <c r="L88" s="47">
        <f>J88</f>
        <v>0</v>
      </c>
      <c r="M88" s="47">
        <v>0</v>
      </c>
      <c r="N88" s="47">
        <v>0</v>
      </c>
      <c r="O88" s="47">
        <f>G88-F88</f>
        <v>-26107477.82</v>
      </c>
      <c r="P88" s="48"/>
    </row>
    <row r="89" spans="2:16" ht="12.75">
      <c r="B89" s="32"/>
      <c r="C89" s="37"/>
      <c r="D89" s="53">
        <v>6059</v>
      </c>
      <c r="E89" s="41" t="s">
        <v>78</v>
      </c>
      <c r="F89" s="47">
        <v>40766914.55</v>
      </c>
      <c r="G89" s="47">
        <f>H89+J89</f>
        <v>4144710</v>
      </c>
      <c r="H89" s="50">
        <v>4144710</v>
      </c>
      <c r="I89" s="50">
        <v>4144710</v>
      </c>
      <c r="J89" s="47">
        <v>0</v>
      </c>
      <c r="K89" s="47">
        <v>0</v>
      </c>
      <c r="L89" s="47">
        <f>J89</f>
        <v>0</v>
      </c>
      <c r="M89" s="47">
        <v>0</v>
      </c>
      <c r="N89" s="47">
        <v>0</v>
      </c>
      <c r="O89" s="47">
        <f>G89-F89</f>
        <v>-36622204.55</v>
      </c>
      <c r="P89" s="48"/>
    </row>
    <row r="90" spans="2:16" ht="12.75">
      <c r="B90" s="49"/>
      <c r="C90" s="54"/>
      <c r="D90" s="55"/>
      <c r="E90" s="46" t="s">
        <v>79</v>
      </c>
      <c r="F90" s="45">
        <f>F29+F36+F69+F72+F75+F14</f>
        <v>85084361.78</v>
      </c>
      <c r="G90" s="45">
        <f>G29+G36+G69+G72+G75+G14</f>
        <v>27774968</v>
      </c>
      <c r="H90" s="45">
        <f>H29+H36+H69+H72+H75+H14</f>
        <v>5483810</v>
      </c>
      <c r="I90" s="45">
        <f>I29+I36+I69+I72+I75+I14</f>
        <v>4144710</v>
      </c>
      <c r="J90" s="45">
        <f>J29+J36+J69+J72+J75+J14</f>
        <v>22291158</v>
      </c>
      <c r="K90" s="45">
        <f>K29+K36+K69+K72+K75+K14</f>
        <v>1613283</v>
      </c>
      <c r="L90" s="45">
        <f>L29+L36+L69+L72+L75+L14</f>
        <v>14722675</v>
      </c>
      <c r="M90" s="45">
        <f>M29+M36+M69+M72+M75+M14</f>
        <v>117097</v>
      </c>
      <c r="N90" s="45">
        <f>N29+N36+N69+N72+N75+N14</f>
        <v>5838103</v>
      </c>
      <c r="O90" s="45">
        <f>O29+O36+O69+O72+O75+O14</f>
        <v>-57309405.779999994</v>
      </c>
      <c r="P90" s="49"/>
    </row>
  </sheetData>
  <mergeCells count="32">
    <mergeCell ref="A6:P6"/>
    <mergeCell ref="B9:B12"/>
    <mergeCell ref="C9:C12"/>
    <mergeCell ref="D9:D12"/>
    <mergeCell ref="E9:E12"/>
    <mergeCell ref="F9:F12"/>
    <mergeCell ref="G9:G12"/>
    <mergeCell ref="H9:N9"/>
    <mergeCell ref="O9:O12"/>
    <mergeCell ref="P9:P12"/>
    <mergeCell ref="H10:H12"/>
    <mergeCell ref="J10:J12"/>
    <mergeCell ref="K10:N10"/>
    <mergeCell ref="I11:I12"/>
    <mergeCell ref="K11:L11"/>
    <mergeCell ref="M11:M12"/>
    <mergeCell ref="N11:N12"/>
    <mergeCell ref="C14:E14"/>
    <mergeCell ref="D15:E15"/>
    <mergeCell ref="D18:E18"/>
    <mergeCell ref="D21:E21"/>
    <mergeCell ref="D25:E25"/>
    <mergeCell ref="C29:E29"/>
    <mergeCell ref="D30:E30"/>
    <mergeCell ref="C36:E36"/>
    <mergeCell ref="D37:E37"/>
    <mergeCell ref="C69:E69"/>
    <mergeCell ref="D70:E70"/>
    <mergeCell ref="C72:E72"/>
    <mergeCell ref="D73:E73"/>
    <mergeCell ref="C75:E75"/>
    <mergeCell ref="D76:E76"/>
  </mergeCells>
  <printOptions horizontalCentered="1"/>
  <pageMargins left="0.39375" right="0.19652777777777777" top="0.9840277777777777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edyta</cp:lastModifiedBy>
  <cp:lastPrinted>2011-02-16T16:15:38Z</cp:lastPrinted>
  <dcterms:created xsi:type="dcterms:W3CDTF">2011-02-13T06:03:40Z</dcterms:created>
  <dcterms:modified xsi:type="dcterms:W3CDTF">2011-02-14T04:45:55Z</dcterms:modified>
  <cp:category/>
  <cp:version/>
  <cp:contentType/>
  <cp:contentStatus/>
</cp:coreProperties>
</file>