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 nr 1" sheetId="1" r:id="rId1"/>
  </sheets>
  <definedNames>
    <definedName name="_xlnm.Print_Titles" localSheetId="0">'zał nr 1'!$10:$12</definedName>
  </definedNames>
  <calcPr fullCalcOnLoad="1"/>
</workbook>
</file>

<file path=xl/sharedStrings.xml><?xml version="1.0" encoding="utf-8"?>
<sst xmlns="http://schemas.openxmlformats.org/spreadsheetml/2006/main" count="93" uniqueCount="45">
  <si>
    <t>Załącznik nr 1</t>
  </si>
  <si>
    <t>do Uchwały Nr                                Zarządu WZWiK</t>
  </si>
  <si>
    <t xml:space="preserve">z dnia </t>
  </si>
  <si>
    <t>w sprawie przedstawienia sprawozdania rocznego z wykonania budżetu Wałbrzyskiego Związku Wodociągów i Kanalizacji za 2010 rok oraz informacji  o stanie mienia Wałbrzyskiego Związku Wodociągów i Kanalizacji</t>
  </si>
  <si>
    <t>WYKONANIE DOCHODÓW BUDŻETU WZWiK ZA 2010 ROK</t>
  </si>
  <si>
    <t>/zł/</t>
  </si>
  <si>
    <t>DZIAŁ</t>
  </si>
  <si>
    <t>ROZDZ.</t>
  </si>
  <si>
    <t>§</t>
  </si>
  <si>
    <t>WYSZCZEGÓLNIENIE</t>
  </si>
  <si>
    <t>WYKONANIE za 2009 r.</t>
  </si>
  <si>
    <t>PLAN  wg uchwały budżetowej na 2010 r.</t>
  </si>
  <si>
    <t>PLAN po zmianach na 31.12.2010 r.</t>
  </si>
  <si>
    <t>WYKONANIE za 2010 r.</t>
  </si>
  <si>
    <r>
      <t>%</t>
    </r>
    <r>
      <rPr>
        <b/>
        <sz val="9"/>
        <rFont val="Arial"/>
        <family val="2"/>
      </rPr>
      <t xml:space="preserve">    </t>
    </r>
  </si>
  <si>
    <t>% udziału w dochodach ogółem</t>
  </si>
  <si>
    <t>Odchylenia (8-5)</t>
  </si>
  <si>
    <t>8:7</t>
  </si>
  <si>
    <t>8:6</t>
  </si>
  <si>
    <t>8:5</t>
  </si>
  <si>
    <t>TRANSPORT I ŁĄCZNOŚĆ</t>
  </si>
  <si>
    <t>x</t>
  </si>
  <si>
    <t>Drogi publiczne krajowe</t>
  </si>
  <si>
    <t>0970</t>
  </si>
  <si>
    <t>Wpływy z różnych dochodów</t>
  </si>
  <si>
    <t>Drogi publiczne wojewódzkie</t>
  </si>
  <si>
    <t>Drogi publiczne powiatowe</t>
  </si>
  <si>
    <t>Drogi publiczne gminne</t>
  </si>
  <si>
    <t>GOSPODARKA MIESZKANIOWA</t>
  </si>
  <si>
    <t>Gospodarka gruntami i nieruchomościami</t>
  </si>
  <si>
    <t>0750</t>
  </si>
  <si>
    <t>Dochody z najmu i dzierżawy składników majątkowych skarbu państwa jst lub innych jednostek zaliczanych do sektora finansów publicznych oraz innych umów o podobnym charakterze</t>
  </si>
  <si>
    <t xml:space="preserve">ADMINISTRACJA PUBLICZNA </t>
  </si>
  <si>
    <t>Pozostała działalność</t>
  </si>
  <si>
    <t>0920</t>
  </si>
  <si>
    <t>Pozostałe odsetki</t>
  </si>
  <si>
    <t>GOSPODARKA KOMUNALNA I OCHRONA ŚRODOWISKA</t>
  </si>
  <si>
    <t>Gospodarka ściekowa i ochrona wód</t>
  </si>
  <si>
    <t>0929</t>
  </si>
  <si>
    <t>Środki na dofinansowanie własnych inwestycji gmin (związków gmin), powiatów (związków powiatów), samorządów województwa, pozyskane z innych źródeł</t>
  </si>
  <si>
    <t>Wpływy z wpłat gmin i powiatów na rzecz jednostek samorządu terytorialnego oraz związków gmin lub związków powiatów na dofinansowanie zadań inwestycyjnych i zakupów inwestycyjnych</t>
  </si>
  <si>
    <t>RAZEM DOCHODY</t>
  </si>
  <si>
    <t>z tego:</t>
  </si>
  <si>
    <t>a) dochody bieżące</t>
  </si>
  <si>
    <t>b) dochody majątkowe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</si>
</sst>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0.5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8.5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9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7" borderId="1" applyNumberFormat="0" applyProtection="0">
      <alignment vertical="top"/>
    </xf>
    <xf numFmtId="164" fontId="4" fillId="20" borderId="2" applyNumberFormat="0" applyProtection="0">
      <alignment vertical="top"/>
    </xf>
    <xf numFmtId="164" fontId="5" fillId="4" borderId="0" applyNumberFormat="0" applyBorder="0" applyProtection="0">
      <alignment vertical="top"/>
    </xf>
    <xf numFmtId="164" fontId="6" fillId="0" borderId="3" applyNumberFormat="0" applyFill="0" applyProtection="0">
      <alignment vertical="top"/>
    </xf>
    <xf numFmtId="164" fontId="7" fillId="21" borderId="4" applyNumberFormat="0" applyProtection="0">
      <alignment vertical="top"/>
    </xf>
    <xf numFmtId="164" fontId="8" fillId="0" borderId="5" applyNumberFormat="0" applyFill="0" applyProtection="0">
      <alignment vertical="top"/>
    </xf>
    <xf numFmtId="164" fontId="9" fillId="0" borderId="6" applyNumberFormat="0" applyFill="0" applyProtection="0">
      <alignment vertical="top"/>
    </xf>
    <xf numFmtId="164" fontId="10" fillId="0" borderId="7" applyNumberFormat="0" applyFill="0" applyProtection="0">
      <alignment vertical="top"/>
    </xf>
    <xf numFmtId="164" fontId="10" fillId="0" borderId="0" applyNumberFormat="0" applyFill="0" applyBorder="0" applyProtection="0">
      <alignment vertical="top"/>
    </xf>
    <xf numFmtId="164" fontId="11" fillId="22" borderId="0" applyNumberFormat="0" applyBorder="0" applyProtection="0">
      <alignment vertical="top"/>
    </xf>
    <xf numFmtId="164" fontId="12" fillId="20" borderId="1" applyNumberFormat="0" applyProtection="0">
      <alignment vertical="top"/>
    </xf>
    <xf numFmtId="164" fontId="13" fillId="0" borderId="8" applyNumberFormat="0" applyFill="0" applyProtection="0">
      <alignment vertical="top"/>
    </xf>
    <xf numFmtId="164" fontId="14" fillId="0" borderId="0" applyNumberFormat="0" applyFill="0" applyBorder="0" applyProtection="0">
      <alignment vertical="top"/>
    </xf>
    <xf numFmtId="164" fontId="15" fillId="0" borderId="0" applyNumberFormat="0" applyFill="0" applyBorder="0" applyProtection="0">
      <alignment vertical="top"/>
    </xf>
    <xf numFmtId="164" fontId="16" fillId="0" borderId="0" applyNumberFormat="0" applyFill="0" applyBorder="0" applyProtection="0">
      <alignment vertical="top"/>
    </xf>
    <xf numFmtId="164" fontId="0" fillId="23" borderId="9" applyNumberFormat="0" applyProtection="0">
      <alignment vertical="top"/>
    </xf>
    <xf numFmtId="164" fontId="17" fillId="3" borderId="0" applyNumberFormat="0" applyBorder="0" applyProtection="0">
      <alignment vertical="top"/>
    </xf>
  </cellStyleXfs>
  <cellXfs count="55">
    <xf numFmtId="164" fontId="0" fillId="0" borderId="0" xfId="0" applyAlignment="1">
      <alignment vertical="top"/>
    </xf>
    <xf numFmtId="164" fontId="18" fillId="0" borderId="0" xfId="0" applyNumberFormat="1" applyFont="1" applyFill="1" applyBorder="1" applyAlignment="1" applyProtection="1">
      <alignment vertical="top"/>
      <protection/>
    </xf>
    <xf numFmtId="164" fontId="19" fillId="0" borderId="0" xfId="0" applyNumberFormat="1" applyFont="1" applyFill="1" applyBorder="1" applyAlignment="1" applyProtection="1">
      <alignment horizontal="left" vertical="top"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19" fillId="0" borderId="0" xfId="0" applyNumberFormat="1" applyFont="1" applyFill="1" applyBorder="1" applyAlignment="1" applyProtection="1">
      <alignment horizontal="left" vertical="top" wrapText="1"/>
      <protection/>
    </xf>
    <xf numFmtId="164" fontId="20" fillId="0" borderId="0" xfId="0" applyNumberFormat="1" applyFont="1" applyFill="1" applyBorder="1" applyAlignment="1" applyProtection="1">
      <alignment horizontal="center" vertical="top"/>
      <protection/>
    </xf>
    <xf numFmtId="164" fontId="21" fillId="0" borderId="0" xfId="0" applyNumberFormat="1" applyFont="1" applyFill="1" applyBorder="1" applyAlignment="1" applyProtection="1">
      <alignment horizontal="center" vertical="top"/>
      <protection/>
    </xf>
    <xf numFmtId="164" fontId="22" fillId="0" borderId="10" xfId="0" applyNumberFormat="1" applyFont="1" applyFill="1" applyBorder="1" applyAlignment="1" applyProtection="1">
      <alignment horizontal="center" vertical="center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10" xfId="0" applyNumberFormat="1" applyFont="1" applyFill="1" applyBorder="1" applyAlignment="1" applyProtection="1">
      <alignment horizontal="center" vertical="center" wrapText="1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Border="1" applyAlignment="1" applyProtection="1">
      <alignment vertical="top"/>
      <protection/>
    </xf>
    <xf numFmtId="165" fontId="24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top"/>
      <protection/>
    </xf>
    <xf numFmtId="164" fontId="23" fillId="6" borderId="10" xfId="0" applyNumberFormat="1" applyFont="1" applyFill="1" applyBorder="1" applyAlignment="1" applyProtection="1">
      <alignment horizontal="center" vertical="center"/>
      <protection/>
    </xf>
    <xf numFmtId="164" fontId="18" fillId="6" borderId="10" xfId="0" applyNumberFormat="1" applyFont="1" applyFill="1" applyBorder="1" applyAlignment="1" applyProtection="1">
      <alignment horizontal="left" vertical="center"/>
      <protection/>
    </xf>
    <xf numFmtId="164" fontId="18" fillId="6" borderId="10" xfId="0" applyNumberFormat="1" applyFont="1" applyFill="1" applyBorder="1" applyAlignment="1" applyProtection="1">
      <alignment horizontal="center" vertical="center"/>
      <protection/>
    </xf>
    <xf numFmtId="164" fontId="26" fillId="6" borderId="10" xfId="0" applyNumberFormat="1" applyFont="1" applyFill="1" applyBorder="1" applyAlignment="1" applyProtection="1">
      <alignment horizontal="left" vertical="center"/>
      <protection/>
    </xf>
    <xf numFmtId="166" fontId="23" fillId="6" borderId="10" xfId="0" applyNumberFormat="1" applyFont="1" applyFill="1" applyBorder="1" applyAlignment="1" applyProtection="1">
      <alignment horizontal="right" vertical="center"/>
      <protection/>
    </xf>
    <xf numFmtId="166" fontId="26" fillId="6" borderId="10" xfId="0" applyNumberFormat="1" applyFont="1" applyFill="1" applyBorder="1" applyAlignment="1" applyProtection="1">
      <alignment horizontal="right" vertical="center"/>
      <protection/>
    </xf>
    <xf numFmtId="166" fontId="26" fillId="6" borderId="10" xfId="0" applyNumberFormat="1" applyFont="1" applyFill="1" applyBorder="1" applyAlignment="1" applyProtection="1">
      <alignment horizontal="center" vertical="center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/>
    </xf>
    <xf numFmtId="164" fontId="27" fillId="0" borderId="10" xfId="0" applyNumberFormat="1" applyFont="1" applyFill="1" applyBorder="1" applyAlignment="1" applyProtection="1">
      <alignment horizontal="center" vertical="center"/>
      <protection/>
    </xf>
    <xf numFmtId="164" fontId="23" fillId="0" borderId="10" xfId="0" applyNumberFormat="1" applyFont="1" applyFill="1" applyBorder="1" applyAlignment="1" applyProtection="1">
      <alignment horizontal="left" vertical="center" wrapText="1"/>
      <protection/>
    </xf>
    <xf numFmtId="166" fontId="23" fillId="0" borderId="10" xfId="0" applyNumberFormat="1" applyFont="1" applyFill="1" applyBorder="1" applyAlignment="1" applyProtection="1">
      <alignment horizontal="right" vertical="center"/>
      <protection/>
    </xf>
    <xf numFmtId="166" fontId="26" fillId="0" borderId="10" xfId="0" applyNumberFormat="1" applyFont="1" applyFill="1" applyBorder="1" applyAlignment="1" applyProtection="1">
      <alignment horizontal="right" vertical="center"/>
      <protection/>
    </xf>
    <xf numFmtId="166" fontId="26" fillId="0" borderId="10" xfId="0" applyNumberFormat="1" applyFont="1" applyFill="1" applyBorder="1" applyAlignment="1" applyProtection="1">
      <alignment horizontal="center" vertical="center"/>
      <protection/>
    </xf>
    <xf numFmtId="165" fontId="28" fillId="0" borderId="10" xfId="0" applyNumberFormat="1" applyFont="1" applyFill="1" applyBorder="1" applyAlignment="1" applyProtection="1">
      <alignment horizontal="center" vertical="center"/>
      <protection/>
    </xf>
    <xf numFmtId="164" fontId="28" fillId="0" borderId="10" xfId="0" applyNumberFormat="1" applyFont="1" applyFill="1" applyBorder="1" applyAlignment="1" applyProtection="1">
      <alignment horizontal="left" vertical="center"/>
      <protection/>
    </xf>
    <xf numFmtId="166" fontId="28" fillId="0" borderId="10" xfId="0" applyNumberFormat="1" applyFont="1" applyFill="1" applyBorder="1" applyAlignment="1" applyProtection="1">
      <alignment horizontal="right" vertical="center"/>
      <protection/>
    </xf>
    <xf numFmtId="166" fontId="29" fillId="0" borderId="10" xfId="0" applyNumberFormat="1" applyFont="1" applyFill="1" applyBorder="1" applyAlignment="1" applyProtection="1">
      <alignment horizontal="right" vertical="center"/>
      <protection/>
    </xf>
    <xf numFmtId="166" fontId="29" fillId="0" borderId="10" xfId="0" applyNumberFormat="1" applyFont="1" applyFill="1" applyBorder="1" applyAlignment="1" applyProtection="1">
      <alignment horizontal="center" vertical="center"/>
      <protection/>
    </xf>
    <xf numFmtId="166" fontId="23" fillId="0" borderId="10" xfId="0" applyNumberFormat="1" applyFont="1" applyFill="1" applyBorder="1" applyAlignment="1" applyProtection="1">
      <alignment horizontal="center" vertical="center"/>
      <protection/>
    </xf>
    <xf numFmtId="166" fontId="28" fillId="0" borderId="10" xfId="0" applyNumberFormat="1" applyFont="1" applyFill="1" applyBorder="1" applyAlignment="1" applyProtection="1">
      <alignment horizontal="center" vertical="center"/>
      <protection/>
    </xf>
    <xf numFmtId="165" fontId="28" fillId="0" borderId="10" xfId="0" applyNumberFormat="1" applyFont="1" applyFill="1" applyBorder="1" applyAlignment="1" applyProtection="1">
      <alignment horizontal="center" vertical="top"/>
      <protection/>
    </xf>
    <xf numFmtId="164" fontId="28" fillId="0" borderId="10" xfId="0" applyNumberFormat="1" applyFont="1" applyFill="1" applyBorder="1" applyAlignment="1" applyProtection="1">
      <alignment horizontal="justify" vertical="center"/>
      <protection/>
    </xf>
    <xf numFmtId="165" fontId="18" fillId="6" borderId="10" xfId="0" applyNumberFormat="1" applyFont="1" applyFill="1" applyBorder="1" applyAlignment="1" applyProtection="1">
      <alignment horizontal="center" vertical="center"/>
      <protection/>
    </xf>
    <xf numFmtId="164" fontId="23" fillId="6" borderId="10" xfId="0" applyNumberFormat="1" applyFont="1" applyFill="1" applyBorder="1" applyAlignment="1" applyProtection="1">
      <alignment horizontal="left" vertical="center"/>
      <protection/>
    </xf>
    <xf numFmtId="165" fontId="27" fillId="0" borderId="10" xfId="0" applyNumberFormat="1" applyFont="1" applyFill="1" applyBorder="1" applyAlignment="1" applyProtection="1">
      <alignment horizontal="center" vertical="center"/>
      <protection/>
    </xf>
    <xf numFmtId="164" fontId="23" fillId="0" borderId="10" xfId="0" applyNumberFormat="1" applyFont="1" applyFill="1" applyBorder="1" applyAlignment="1" applyProtection="1">
      <alignment horizontal="left" vertical="center"/>
      <protection/>
    </xf>
    <xf numFmtId="164" fontId="27" fillId="6" borderId="10" xfId="0" applyNumberFormat="1" applyFont="1" applyFill="1" applyBorder="1" applyAlignment="1" applyProtection="1">
      <alignment horizontal="center" vertical="center"/>
      <protection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64" fontId="23" fillId="6" borderId="10" xfId="0" applyNumberFormat="1" applyFont="1" applyFill="1" applyBorder="1" applyAlignment="1" applyProtection="1">
      <alignment horizontal="left" vertical="center" wrapText="1"/>
      <protection/>
    </xf>
    <xf numFmtId="166" fontId="23" fillId="6" borderId="10" xfId="0" applyNumberFormat="1" applyFont="1" applyFill="1" applyBorder="1" applyAlignment="1" applyProtection="1">
      <alignment horizontal="right" vertical="center" wrapText="1"/>
      <protection/>
    </xf>
    <xf numFmtId="164" fontId="27" fillId="0" borderId="10" xfId="0" applyNumberFormat="1" applyFont="1" applyFill="1" applyBorder="1" applyAlignment="1" applyProtection="1">
      <alignment horizontal="left" vertical="center"/>
      <protection/>
    </xf>
    <xf numFmtId="164" fontId="18" fillId="0" borderId="10" xfId="0" applyNumberFormat="1" applyFont="1" applyFill="1" applyBorder="1" applyAlignment="1" applyProtection="1">
      <alignment horizontal="left" vertical="center"/>
      <protection/>
    </xf>
    <xf numFmtId="164" fontId="28" fillId="0" borderId="10" xfId="0" applyNumberFormat="1" applyFont="1" applyFill="1" applyBorder="1" applyAlignment="1" applyProtection="1">
      <alignment horizontal="justify" vertical="top"/>
      <protection/>
    </xf>
    <xf numFmtId="164" fontId="0" fillId="0" borderId="0" xfId="0" applyFont="1" applyAlignment="1">
      <alignment vertical="top"/>
    </xf>
    <xf numFmtId="164" fontId="30" fillId="0" borderId="0" xfId="0" applyFont="1" applyAlignment="1">
      <alignment vertical="top"/>
    </xf>
    <xf numFmtId="164" fontId="28" fillId="0" borderId="10" xfId="0" applyNumberFormat="1" applyFont="1" applyFill="1" applyBorder="1" applyAlignment="1" applyProtection="1">
      <alignment horizontal="center" vertical="top"/>
      <protection/>
    </xf>
    <xf numFmtId="164" fontId="28" fillId="0" borderId="10" xfId="0" applyNumberFormat="1" applyFont="1" applyFill="1" applyBorder="1" applyAlignment="1" applyProtection="1">
      <alignment horizontal="left" vertical="top" wrapText="1"/>
      <protection/>
    </xf>
    <xf numFmtId="164" fontId="31" fillId="0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100" workbookViewId="0" topLeftCell="C23">
      <selection activeCell="H37" sqref="H37"/>
    </sheetView>
  </sheetViews>
  <sheetFormatPr defaultColWidth="9.140625" defaultRowHeight="12.75"/>
  <cols>
    <col min="1" max="1" width="4.57421875" style="1" customWidth="1"/>
    <col min="2" max="2" width="6.140625" style="1" customWidth="1"/>
    <col min="3" max="3" width="4.8515625" style="1" customWidth="1"/>
    <col min="4" max="4" width="30.421875" style="1" customWidth="1"/>
    <col min="5" max="5" width="12.140625" style="1" customWidth="1"/>
    <col min="6" max="7" width="12.57421875" style="1" customWidth="1"/>
    <col min="8" max="8" width="11.8515625" style="1" customWidth="1"/>
    <col min="9" max="9" width="6.57421875" style="1" customWidth="1"/>
    <col min="10" max="10" width="9.00390625" style="1" customWidth="1"/>
    <col min="11" max="11" width="7.140625" style="1" customWidth="1"/>
    <col min="12" max="12" width="10.28125" style="1" customWidth="1"/>
    <col min="13" max="13" width="14.00390625" style="1" customWidth="1"/>
    <col min="14" max="16384" width="9.140625" style="1" customWidth="1"/>
  </cols>
  <sheetData>
    <row r="1" spans="8:13" ht="11.25" customHeight="1">
      <c r="H1" s="2" t="s">
        <v>0</v>
      </c>
      <c r="I1" s="2"/>
      <c r="J1" s="2"/>
      <c r="K1" s="2"/>
      <c r="L1" s="2"/>
      <c r="M1" s="2"/>
    </row>
    <row r="2" spans="8:13" ht="12" customHeight="1">
      <c r="H2" s="3" t="s">
        <v>1</v>
      </c>
      <c r="I2" s="3"/>
      <c r="J2" s="3"/>
      <c r="K2" s="3"/>
      <c r="L2" s="3"/>
      <c r="M2" s="3"/>
    </row>
    <row r="3" spans="8:13" ht="12" customHeight="1">
      <c r="H3" s="3" t="s">
        <v>2</v>
      </c>
      <c r="I3" s="3"/>
      <c r="J3" s="3"/>
      <c r="K3" s="3"/>
      <c r="L3" s="3"/>
      <c r="M3" s="3"/>
    </row>
    <row r="4" spans="8:13" ht="10.5" customHeight="1">
      <c r="H4" s="4" t="s">
        <v>3</v>
      </c>
      <c r="I4" s="4"/>
      <c r="J4" s="4"/>
      <c r="K4" s="4"/>
      <c r="L4" s="4"/>
      <c r="M4" s="4"/>
    </row>
    <row r="5" spans="8:13" ht="27.75" customHeight="1">
      <c r="H5" s="4"/>
      <c r="I5" s="4"/>
      <c r="J5" s="4"/>
      <c r="K5" s="4"/>
      <c r="L5" s="4"/>
      <c r="M5" s="4"/>
    </row>
    <row r="6" spans="8:13" ht="27.75" customHeight="1">
      <c r="H6" s="4"/>
      <c r="I6" s="4"/>
      <c r="J6" s="4"/>
      <c r="K6" s="4"/>
      <c r="L6" s="4"/>
      <c r="M6" s="4"/>
    </row>
    <row r="7" spans="1:13" ht="19.5" customHeight="1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ht="3.75" customHeight="1"/>
    <row r="9" spans="12:13" ht="13.5" customHeight="1">
      <c r="L9" s="6"/>
      <c r="M9" s="6" t="s">
        <v>5</v>
      </c>
    </row>
    <row r="10" spans="1:13" s="14" customFormat="1" ht="43.5" customHeight="1">
      <c r="A10" s="7" t="s">
        <v>6</v>
      </c>
      <c r="B10" s="8" t="s">
        <v>7</v>
      </c>
      <c r="C10" s="9" t="s">
        <v>8</v>
      </c>
      <c r="D10" s="10" t="s">
        <v>9</v>
      </c>
      <c r="E10" s="11" t="s">
        <v>10</v>
      </c>
      <c r="F10" s="9" t="s">
        <v>11</v>
      </c>
      <c r="G10" s="11" t="s">
        <v>12</v>
      </c>
      <c r="H10" s="11" t="s">
        <v>13</v>
      </c>
      <c r="I10" s="12" t="s">
        <v>14</v>
      </c>
      <c r="J10" s="12" t="s">
        <v>14</v>
      </c>
      <c r="K10" s="12" t="s">
        <v>14</v>
      </c>
      <c r="L10" s="11" t="s">
        <v>15</v>
      </c>
      <c r="M10" s="13" t="s">
        <v>16</v>
      </c>
    </row>
    <row r="11" spans="1:13" s="14" customFormat="1" ht="12.75">
      <c r="A11" s="7"/>
      <c r="B11" s="8"/>
      <c r="C11" s="9"/>
      <c r="D11" s="10"/>
      <c r="E11" s="11"/>
      <c r="F11" s="11"/>
      <c r="G11" s="11"/>
      <c r="H11" s="11"/>
      <c r="I11" s="15" t="s">
        <v>17</v>
      </c>
      <c r="J11" s="15" t="s">
        <v>18</v>
      </c>
      <c r="K11" s="15" t="s">
        <v>19</v>
      </c>
      <c r="L11" s="11"/>
      <c r="M11" s="13"/>
    </row>
    <row r="12" spans="1:13" s="14" customFormat="1" ht="12" customHeight="1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</row>
    <row r="13" spans="1:13" ht="15.75" customHeight="1">
      <c r="A13" s="17">
        <v>600</v>
      </c>
      <c r="B13" s="18"/>
      <c r="C13" s="19"/>
      <c r="D13" s="20" t="s">
        <v>20</v>
      </c>
      <c r="E13" s="21">
        <f>E14+E16+E18+E20</f>
        <v>0</v>
      </c>
      <c r="F13" s="21">
        <f>F14+F16+F18+F20</f>
        <v>518000</v>
      </c>
      <c r="G13" s="21">
        <f>G14+G16+G18+G20</f>
        <v>126677</v>
      </c>
      <c r="H13" s="21">
        <f>H14+H16+H18+H20</f>
        <v>111507.98999999999</v>
      </c>
      <c r="I13" s="21">
        <f>H13/G13*100</f>
        <v>88.02544266125658</v>
      </c>
      <c r="J13" s="22">
        <f>H13/F13%</f>
        <v>21.526638996138995</v>
      </c>
      <c r="K13" s="23" t="s">
        <v>21</v>
      </c>
      <c r="L13" s="22">
        <f>L14+L20</f>
        <v>0.1497708656854258</v>
      </c>
      <c r="M13" s="21">
        <f aca="true" t="shared" si="0" ref="M13:M32">H13-E13</f>
        <v>111507.98999999999</v>
      </c>
    </row>
    <row r="14" spans="1:13" ht="20.25" customHeight="1">
      <c r="A14" s="24"/>
      <c r="B14" s="10">
        <v>60011</v>
      </c>
      <c r="C14" s="25"/>
      <c r="D14" s="26" t="s">
        <v>22</v>
      </c>
      <c r="E14" s="27">
        <f>E15</f>
        <v>0</v>
      </c>
      <c r="F14" s="27">
        <f>F15</f>
        <v>3000</v>
      </c>
      <c r="G14" s="27">
        <f>G15</f>
        <v>3000</v>
      </c>
      <c r="H14" s="27">
        <f>H15</f>
        <v>2831.7</v>
      </c>
      <c r="I14" s="27">
        <f>H14/G14*100</f>
        <v>94.39</v>
      </c>
      <c r="J14" s="28">
        <f>H14/F14%</f>
        <v>94.39</v>
      </c>
      <c r="K14" s="29" t="s">
        <v>21</v>
      </c>
      <c r="L14" s="27">
        <f>L15</f>
        <v>0.0038033701473896195</v>
      </c>
      <c r="M14" s="27">
        <f t="shared" si="0"/>
        <v>2831.7</v>
      </c>
    </row>
    <row r="15" spans="1:13" ht="12.75" customHeight="1">
      <c r="A15" s="24"/>
      <c r="B15" s="24"/>
      <c r="C15" s="30" t="s">
        <v>23</v>
      </c>
      <c r="D15" s="31" t="s">
        <v>24</v>
      </c>
      <c r="E15" s="32">
        <v>0</v>
      </c>
      <c r="F15" s="32">
        <v>3000</v>
      </c>
      <c r="G15" s="32">
        <v>3000</v>
      </c>
      <c r="H15" s="32">
        <v>2831.7</v>
      </c>
      <c r="I15" s="32">
        <f>H15/G15*100</f>
        <v>94.39</v>
      </c>
      <c r="J15" s="33">
        <f>H15/F15%</f>
        <v>94.39</v>
      </c>
      <c r="K15" s="34" t="s">
        <v>21</v>
      </c>
      <c r="L15" s="32">
        <f>H15/H39*100</f>
        <v>0.0038033701473896195</v>
      </c>
      <c r="M15" s="32">
        <f t="shared" si="0"/>
        <v>2831.7</v>
      </c>
    </row>
    <row r="16" spans="1:13" ht="20.25" customHeight="1">
      <c r="A16" s="24"/>
      <c r="B16" s="10">
        <v>60013</v>
      </c>
      <c r="C16" s="25"/>
      <c r="D16" s="26" t="s">
        <v>25</v>
      </c>
      <c r="E16" s="27">
        <f>E17</f>
        <v>0</v>
      </c>
      <c r="F16" s="27">
        <f>F17</f>
        <v>5000</v>
      </c>
      <c r="G16" s="27">
        <f>G17</f>
        <v>5000</v>
      </c>
      <c r="H16" s="27">
        <f>H17</f>
        <v>0</v>
      </c>
      <c r="I16" s="35" t="s">
        <v>21</v>
      </c>
      <c r="J16" s="29" t="s">
        <v>21</v>
      </c>
      <c r="K16" s="29" t="s">
        <v>21</v>
      </c>
      <c r="L16" s="35" t="s">
        <v>21</v>
      </c>
      <c r="M16" s="27">
        <f t="shared" si="0"/>
        <v>0</v>
      </c>
    </row>
    <row r="17" spans="1:13" ht="12.75" customHeight="1">
      <c r="A17" s="24"/>
      <c r="B17" s="24"/>
      <c r="C17" s="30" t="s">
        <v>23</v>
      </c>
      <c r="D17" s="31" t="s">
        <v>24</v>
      </c>
      <c r="E17" s="32">
        <v>0</v>
      </c>
      <c r="F17" s="32">
        <v>5000</v>
      </c>
      <c r="G17" s="32">
        <v>5000</v>
      </c>
      <c r="H17" s="32">
        <v>0</v>
      </c>
      <c r="I17" s="36" t="s">
        <v>21</v>
      </c>
      <c r="J17" s="34" t="s">
        <v>21</v>
      </c>
      <c r="K17" s="34" t="s">
        <v>21</v>
      </c>
      <c r="L17" s="36" t="s">
        <v>21</v>
      </c>
      <c r="M17" s="32">
        <f t="shared" si="0"/>
        <v>0</v>
      </c>
    </row>
    <row r="18" spans="1:13" ht="20.25" customHeight="1">
      <c r="A18" s="24"/>
      <c r="B18" s="10">
        <v>60014</v>
      </c>
      <c r="C18" s="25"/>
      <c r="D18" s="26" t="s">
        <v>26</v>
      </c>
      <c r="E18" s="27">
        <f>E19</f>
        <v>0</v>
      </c>
      <c r="F18" s="27">
        <f>F19</f>
        <v>10000</v>
      </c>
      <c r="G18" s="27">
        <f>G19</f>
        <v>10000</v>
      </c>
      <c r="H18" s="27">
        <f>H19</f>
        <v>0</v>
      </c>
      <c r="I18" s="35" t="s">
        <v>21</v>
      </c>
      <c r="J18" s="29" t="s">
        <v>21</v>
      </c>
      <c r="K18" s="29" t="s">
        <v>21</v>
      </c>
      <c r="L18" s="35" t="s">
        <v>21</v>
      </c>
      <c r="M18" s="27">
        <f t="shared" si="0"/>
        <v>0</v>
      </c>
    </row>
    <row r="19" spans="1:13" ht="12.75" customHeight="1">
      <c r="A19" s="24"/>
      <c r="B19" s="24"/>
      <c r="C19" s="30" t="s">
        <v>23</v>
      </c>
      <c r="D19" s="31" t="s">
        <v>24</v>
      </c>
      <c r="E19" s="32">
        <v>0</v>
      </c>
      <c r="F19" s="32">
        <v>10000</v>
      </c>
      <c r="G19" s="32">
        <v>10000</v>
      </c>
      <c r="H19" s="32">
        <v>0</v>
      </c>
      <c r="I19" s="36" t="s">
        <v>21</v>
      </c>
      <c r="J19" s="34" t="s">
        <v>21</v>
      </c>
      <c r="K19" s="34" t="s">
        <v>21</v>
      </c>
      <c r="L19" s="36" t="s">
        <v>21</v>
      </c>
      <c r="M19" s="32">
        <f t="shared" si="0"/>
        <v>0</v>
      </c>
    </row>
    <row r="20" spans="1:13" s="14" customFormat="1" ht="20.25" customHeight="1">
      <c r="A20" s="25"/>
      <c r="B20" s="10">
        <v>60016</v>
      </c>
      <c r="C20" s="25"/>
      <c r="D20" s="26" t="s">
        <v>27</v>
      </c>
      <c r="E20" s="27">
        <f>E21</f>
        <v>0</v>
      </c>
      <c r="F20" s="27">
        <f>F21</f>
        <v>500000</v>
      </c>
      <c r="G20" s="27">
        <f>G21</f>
        <v>108677</v>
      </c>
      <c r="H20" s="27">
        <f>H21</f>
        <v>108676.29</v>
      </c>
      <c r="I20" s="27">
        <f>H20/G20*100</f>
        <v>99.99934668789163</v>
      </c>
      <c r="J20" s="28">
        <f>H20/F20%</f>
        <v>21.735257999999998</v>
      </c>
      <c r="K20" s="29" t="s">
        <v>21</v>
      </c>
      <c r="L20" s="27">
        <f>L21</f>
        <v>0.14596749553803617</v>
      </c>
      <c r="M20" s="27">
        <f t="shared" si="0"/>
        <v>108676.29</v>
      </c>
    </row>
    <row r="21" spans="1:13" ht="12.75" customHeight="1">
      <c r="A21" s="24"/>
      <c r="B21" s="24"/>
      <c r="C21" s="30" t="s">
        <v>23</v>
      </c>
      <c r="D21" s="31" t="s">
        <v>24</v>
      </c>
      <c r="E21" s="32">
        <v>0</v>
      </c>
      <c r="F21" s="32">
        <v>500000</v>
      </c>
      <c r="G21" s="32">
        <v>108677</v>
      </c>
      <c r="H21" s="32">
        <v>108676.29</v>
      </c>
      <c r="I21" s="32">
        <f>H21/G21*100</f>
        <v>99.99934668789163</v>
      </c>
      <c r="J21" s="33">
        <f>H21/F21%</f>
        <v>21.735257999999998</v>
      </c>
      <c r="K21" s="34" t="s">
        <v>21</v>
      </c>
      <c r="L21" s="32">
        <f>H21/H39%</f>
        <v>0.14596749553803617</v>
      </c>
      <c r="M21" s="32">
        <f t="shared" si="0"/>
        <v>108676.29</v>
      </c>
    </row>
    <row r="22" spans="1:13" ht="15.75" customHeight="1">
      <c r="A22" s="17">
        <v>700</v>
      </c>
      <c r="B22" s="18"/>
      <c r="C22" s="19"/>
      <c r="D22" s="20" t="s">
        <v>28</v>
      </c>
      <c r="E22" s="21">
        <f>E23</f>
        <v>3600</v>
      </c>
      <c r="F22" s="21">
        <f>F23</f>
        <v>8000</v>
      </c>
      <c r="G22" s="21">
        <f>G23</f>
        <v>8000</v>
      </c>
      <c r="H22" s="21">
        <f>H23</f>
        <v>6913.94</v>
      </c>
      <c r="I22" s="21">
        <f>H22/G22*100</f>
        <v>86.42424999999999</v>
      </c>
      <c r="J22" s="22">
        <f>H22/F22%</f>
        <v>86.42425</v>
      </c>
      <c r="K22" s="22">
        <f>H22/E22%</f>
        <v>192.05388888888888</v>
      </c>
      <c r="L22" s="22">
        <f>L23</f>
        <v>0.009286390859498882</v>
      </c>
      <c r="M22" s="21">
        <f t="shared" si="0"/>
        <v>3313.9399999999996</v>
      </c>
    </row>
    <row r="23" spans="1:13" ht="20.25" customHeight="1">
      <c r="A23" s="24"/>
      <c r="B23" s="10">
        <v>70005</v>
      </c>
      <c r="C23" s="25"/>
      <c r="D23" s="26" t="s">
        <v>29</v>
      </c>
      <c r="E23" s="27">
        <f>E24+E25</f>
        <v>3600</v>
      </c>
      <c r="F23" s="27">
        <f>F24+F25</f>
        <v>8000</v>
      </c>
      <c r="G23" s="27">
        <f>G24+G25</f>
        <v>8000</v>
      </c>
      <c r="H23" s="27">
        <f>H24+H25</f>
        <v>6913.94</v>
      </c>
      <c r="I23" s="27">
        <f>H23/G23*100</f>
        <v>86.42424999999999</v>
      </c>
      <c r="J23" s="28">
        <f>H23/F23%</f>
        <v>86.42425</v>
      </c>
      <c r="K23" s="28">
        <f>H23/E23%</f>
        <v>192.05388888888888</v>
      </c>
      <c r="L23" s="27">
        <f>L24</f>
        <v>0.009286390859498882</v>
      </c>
      <c r="M23" s="27">
        <f t="shared" si="0"/>
        <v>3313.9399999999996</v>
      </c>
    </row>
    <row r="24" spans="1:13" ht="52.5" customHeight="1">
      <c r="A24" s="24"/>
      <c r="B24" s="24"/>
      <c r="C24" s="37" t="s">
        <v>30</v>
      </c>
      <c r="D24" s="38" t="s">
        <v>31</v>
      </c>
      <c r="E24" s="32">
        <v>3600</v>
      </c>
      <c r="F24" s="32">
        <v>8000</v>
      </c>
      <c r="G24" s="32">
        <v>8000</v>
      </c>
      <c r="H24" s="32">
        <v>6913.94</v>
      </c>
      <c r="I24" s="32">
        <f>H24/G24*100</f>
        <v>86.42424999999999</v>
      </c>
      <c r="J24" s="33">
        <f>H24/F24%</f>
        <v>86.42425</v>
      </c>
      <c r="K24" s="33">
        <f>H24/E24%</f>
        <v>192.05388888888888</v>
      </c>
      <c r="L24" s="32">
        <f>H24/H39%</f>
        <v>0.009286390859498882</v>
      </c>
      <c r="M24" s="32">
        <f t="shared" si="0"/>
        <v>3313.9399999999996</v>
      </c>
    </row>
    <row r="25" spans="1:13" ht="12.75" customHeight="1" hidden="1">
      <c r="A25" s="24"/>
      <c r="B25" s="24"/>
      <c r="C25" s="30" t="s">
        <v>23</v>
      </c>
      <c r="D25" s="31" t="s">
        <v>24</v>
      </c>
      <c r="E25" s="32">
        <v>0</v>
      </c>
      <c r="F25" s="33">
        <v>0</v>
      </c>
      <c r="G25" s="33">
        <v>0</v>
      </c>
      <c r="H25" s="32">
        <v>0</v>
      </c>
      <c r="I25" s="36" t="s">
        <v>21</v>
      </c>
      <c r="J25" s="34" t="s">
        <v>21</v>
      </c>
      <c r="K25" s="34" t="s">
        <v>21</v>
      </c>
      <c r="L25" s="32" t="e">
        <f>H25/H40%</f>
        <v>#DIV/0!</v>
      </c>
      <c r="M25" s="32">
        <f t="shared" si="0"/>
        <v>0</v>
      </c>
    </row>
    <row r="26" spans="1:13" ht="15.75" customHeight="1">
      <c r="A26" s="17">
        <v>750</v>
      </c>
      <c r="B26" s="19"/>
      <c r="C26" s="39"/>
      <c r="D26" s="40" t="s">
        <v>32</v>
      </c>
      <c r="E26" s="21">
        <f>E27</f>
        <v>19105554.08</v>
      </c>
      <c r="F26" s="21">
        <f>F27</f>
        <v>11030000</v>
      </c>
      <c r="G26" s="21">
        <f>G27</f>
        <v>14535626</v>
      </c>
      <c r="H26" s="21">
        <f>H27</f>
        <v>14536887.549999999</v>
      </c>
      <c r="I26" s="21">
        <f aca="true" t="shared" si="1" ref="I26:I32">H26/G26*100</f>
        <v>100.00867902077282</v>
      </c>
      <c r="J26" s="22">
        <f aca="true" t="shared" si="2" ref="J26:J33">H26/F26%</f>
        <v>131.79408476881233</v>
      </c>
      <c r="K26" s="22">
        <f aca="true" t="shared" si="3" ref="K26:K37">H26/E26%</f>
        <v>76.08723352973807</v>
      </c>
      <c r="L26" s="22">
        <f>L27</f>
        <v>19.525078272285135</v>
      </c>
      <c r="M26" s="21">
        <f t="shared" si="0"/>
        <v>-4568666.529999999</v>
      </c>
    </row>
    <row r="27" spans="1:13" ht="12.75" customHeight="1">
      <c r="A27" s="24"/>
      <c r="B27" s="10">
        <v>75095</v>
      </c>
      <c r="C27" s="41"/>
      <c r="D27" s="42" t="s">
        <v>33</v>
      </c>
      <c r="E27" s="27">
        <f>E28+E29</f>
        <v>19105554.08</v>
      </c>
      <c r="F27" s="27">
        <f>F28+F29</f>
        <v>11030000</v>
      </c>
      <c r="G27" s="27">
        <f>G28+G29</f>
        <v>14535626</v>
      </c>
      <c r="H27" s="27">
        <f>H28+H29</f>
        <v>14536887.549999999</v>
      </c>
      <c r="I27" s="27">
        <f t="shared" si="1"/>
        <v>100.00867902077282</v>
      </c>
      <c r="J27" s="28">
        <f t="shared" si="2"/>
        <v>131.79408476881233</v>
      </c>
      <c r="K27" s="28">
        <f t="shared" si="3"/>
        <v>76.08723352973807</v>
      </c>
      <c r="L27" s="28">
        <f>SUM(L28:L29)</f>
        <v>19.525078272285135</v>
      </c>
      <c r="M27" s="27">
        <f t="shared" si="0"/>
        <v>-4568666.529999999</v>
      </c>
    </row>
    <row r="28" spans="1:13" ht="15.75" customHeight="1">
      <c r="A28" s="24"/>
      <c r="B28" s="24"/>
      <c r="C28" s="30" t="s">
        <v>34</v>
      </c>
      <c r="D28" s="31" t="s">
        <v>35</v>
      </c>
      <c r="E28" s="32">
        <v>184065.58</v>
      </c>
      <c r="F28" s="32">
        <v>30000</v>
      </c>
      <c r="G28" s="32">
        <v>500</v>
      </c>
      <c r="H28" s="32">
        <v>418.29</v>
      </c>
      <c r="I28" s="32">
        <f t="shared" si="1"/>
        <v>83.658</v>
      </c>
      <c r="J28" s="33">
        <f t="shared" si="2"/>
        <v>1.3943</v>
      </c>
      <c r="K28" s="33">
        <f t="shared" si="3"/>
        <v>0.22725052668728182</v>
      </c>
      <c r="L28" s="32">
        <f>H28/H39*100</f>
        <v>0.0005618221206171572</v>
      </c>
      <c r="M28" s="32">
        <f t="shared" si="0"/>
        <v>-183647.28999999998</v>
      </c>
    </row>
    <row r="29" spans="1:13" ht="15" customHeight="1">
      <c r="A29" s="24"/>
      <c r="B29" s="24"/>
      <c r="C29" s="30" t="s">
        <v>23</v>
      </c>
      <c r="D29" s="31" t="s">
        <v>24</v>
      </c>
      <c r="E29" s="32">
        <v>18921488.5</v>
      </c>
      <c r="F29" s="32">
        <v>11000000</v>
      </c>
      <c r="G29" s="32">
        <v>14535126</v>
      </c>
      <c r="H29" s="32">
        <v>14536469.26</v>
      </c>
      <c r="I29" s="32">
        <f t="shared" si="1"/>
        <v>100.0092414747557</v>
      </c>
      <c r="J29" s="33">
        <f t="shared" si="2"/>
        <v>132.14972054545456</v>
      </c>
      <c r="K29" s="33">
        <f t="shared" si="3"/>
        <v>76.82518877941341</v>
      </c>
      <c r="L29" s="32">
        <f>H29/H39*100</f>
        <v>19.52451645016452</v>
      </c>
      <c r="M29" s="32">
        <f t="shared" si="0"/>
        <v>-4385019.24</v>
      </c>
    </row>
    <row r="30" spans="1:13" s="14" customFormat="1" ht="23.25" customHeight="1">
      <c r="A30" s="17">
        <v>900</v>
      </c>
      <c r="B30" s="43"/>
      <c r="C30" s="44"/>
      <c r="D30" s="45" t="s">
        <v>36</v>
      </c>
      <c r="E30" s="21">
        <f>E31</f>
        <v>59378262.36</v>
      </c>
      <c r="F30" s="46">
        <f>F31</f>
        <v>60528440</v>
      </c>
      <c r="G30" s="46">
        <f>G31</f>
        <v>63609711</v>
      </c>
      <c r="H30" s="21">
        <f>H31</f>
        <v>59797081.17</v>
      </c>
      <c r="I30" s="21">
        <f t="shared" si="1"/>
        <v>94.00621419267256</v>
      </c>
      <c r="J30" s="22">
        <f t="shared" si="2"/>
        <v>98.79171042571062</v>
      </c>
      <c r="K30" s="22">
        <f t="shared" si="3"/>
        <v>100.70534029349119</v>
      </c>
      <c r="L30" s="22">
        <f>L31</f>
        <v>80.31586447116996</v>
      </c>
      <c r="M30" s="21">
        <f t="shared" si="0"/>
        <v>418818.8100000024</v>
      </c>
    </row>
    <row r="31" spans="1:13" s="14" customFormat="1" ht="14.25" customHeight="1">
      <c r="A31" s="47"/>
      <c r="B31" s="10">
        <v>90001</v>
      </c>
      <c r="C31" s="41"/>
      <c r="D31" s="42" t="s">
        <v>37</v>
      </c>
      <c r="E31" s="27">
        <f>E32+E38+E36+E34+E35+E37</f>
        <v>59378262.36</v>
      </c>
      <c r="F31" s="27">
        <f>F32+F38+F36+F34+F35+F37</f>
        <v>60528440</v>
      </c>
      <c r="G31" s="27">
        <f>G32+G38+G36+G34+G35+G37</f>
        <v>63609711</v>
      </c>
      <c r="H31" s="27">
        <f>H32+H38+H36+H34+H35+H37</f>
        <v>59797081.17</v>
      </c>
      <c r="I31" s="27">
        <f t="shared" si="1"/>
        <v>94.00621419267256</v>
      </c>
      <c r="J31" s="28">
        <f t="shared" si="2"/>
        <v>98.79171042571062</v>
      </c>
      <c r="K31" s="28">
        <f t="shared" si="3"/>
        <v>100.70534029349119</v>
      </c>
      <c r="L31" s="27">
        <f>L32+L34+L36+L37</f>
        <v>80.31586447116996</v>
      </c>
      <c r="M31" s="27">
        <f t="shared" si="0"/>
        <v>418818.8100000024</v>
      </c>
    </row>
    <row r="32" spans="1:13" ht="45" customHeight="1">
      <c r="A32" s="48"/>
      <c r="B32" s="48"/>
      <c r="C32" s="37" t="s">
        <v>30</v>
      </c>
      <c r="D32" s="49" t="s">
        <v>31</v>
      </c>
      <c r="E32" s="32">
        <v>15635204.06</v>
      </c>
      <c r="F32" s="32">
        <v>18312590</v>
      </c>
      <c r="G32" s="32">
        <v>19896893</v>
      </c>
      <c r="H32" s="32">
        <v>19234522.29</v>
      </c>
      <c r="I32" s="32">
        <f t="shared" si="1"/>
        <v>96.67098420843897</v>
      </c>
      <c r="J32" s="33">
        <f t="shared" si="2"/>
        <v>105.03441779671799</v>
      </c>
      <c r="K32" s="33">
        <f t="shared" si="3"/>
        <v>123.02060284079208</v>
      </c>
      <c r="L32" s="32">
        <f>H32/H39*100</f>
        <v>25.83466040791264</v>
      </c>
      <c r="M32" s="32">
        <f t="shared" si="0"/>
        <v>3599318.2299999986</v>
      </c>
    </row>
    <row r="33" spans="10:13" s="50" customFormat="1" ht="12.75" hidden="1">
      <c r="J33" s="33" t="e">
        <f t="shared" si="2"/>
        <v>#DIV/0!</v>
      </c>
      <c r="K33" s="33" t="e">
        <f t="shared" si="3"/>
        <v>#DIV/0!</v>
      </c>
      <c r="L33" s="32" t="e">
        <f>H33/H48%</f>
        <v>#DIV/0!</v>
      </c>
      <c r="M33" s="51"/>
    </row>
    <row r="34" spans="1:13" ht="15" customHeight="1">
      <c r="A34" s="48"/>
      <c r="B34" s="48"/>
      <c r="C34" s="30" t="s">
        <v>34</v>
      </c>
      <c r="D34" s="31" t="s">
        <v>35</v>
      </c>
      <c r="E34" s="32">
        <v>266.81</v>
      </c>
      <c r="F34" s="33">
        <v>0</v>
      </c>
      <c r="G34" s="33">
        <v>738</v>
      </c>
      <c r="H34" s="32">
        <v>737.33</v>
      </c>
      <c r="I34" s="32">
        <f>H34/G34*100</f>
        <v>99.90921409214093</v>
      </c>
      <c r="J34" s="34" t="s">
        <v>21</v>
      </c>
      <c r="K34" s="33">
        <f t="shared" si="3"/>
        <v>276.3502117611784</v>
      </c>
      <c r="L34" s="32">
        <f>H34/H39*100</f>
        <v>0.0009903375748754417</v>
      </c>
      <c r="M34" s="32">
        <f aca="true" t="shared" si="4" ref="M34:M39">H34-E34</f>
        <v>470.52000000000004</v>
      </c>
    </row>
    <row r="35" spans="1:13" ht="12.75" customHeight="1" hidden="1">
      <c r="A35" s="48"/>
      <c r="B35" s="48"/>
      <c r="C35" s="30" t="s">
        <v>38</v>
      </c>
      <c r="D35" s="31" t="s">
        <v>35</v>
      </c>
      <c r="E35" s="32">
        <v>0</v>
      </c>
      <c r="F35" s="33">
        <v>0</v>
      </c>
      <c r="G35" s="33">
        <v>0</v>
      </c>
      <c r="H35" s="32">
        <v>0</v>
      </c>
      <c r="I35" s="36" t="s">
        <v>21</v>
      </c>
      <c r="J35" s="34" t="s">
        <v>21</v>
      </c>
      <c r="K35" s="33" t="e">
        <f t="shared" si="3"/>
        <v>#DIV/0!</v>
      </c>
      <c r="L35" s="32" t="e">
        <f>H35/H50%</f>
        <v>#DIV/0!</v>
      </c>
      <c r="M35" s="32">
        <f t="shared" si="4"/>
        <v>0</v>
      </c>
    </row>
    <row r="36" spans="1:13" ht="15.75" customHeight="1">
      <c r="A36" s="48"/>
      <c r="B36" s="48"/>
      <c r="C36" s="30" t="s">
        <v>23</v>
      </c>
      <c r="D36" s="31" t="s">
        <v>24</v>
      </c>
      <c r="E36" s="32">
        <v>2382568.28</v>
      </c>
      <c r="F36" s="33">
        <v>500000</v>
      </c>
      <c r="G36" s="33">
        <v>1996238</v>
      </c>
      <c r="H36" s="32">
        <v>2312663.56</v>
      </c>
      <c r="I36" s="32">
        <f>H36/G36*100</f>
        <v>115.85109390764028</v>
      </c>
      <c r="J36" s="33">
        <f>H36/F36%</f>
        <v>462.532712</v>
      </c>
      <c r="K36" s="33">
        <f t="shared" si="3"/>
        <v>97.06599300482587</v>
      </c>
      <c r="L36" s="32">
        <f>H36/H39*100</f>
        <v>3.106231431669952</v>
      </c>
      <c r="M36" s="32">
        <f t="shared" si="4"/>
        <v>-69904.71999999974</v>
      </c>
    </row>
    <row r="37" spans="1:13" ht="44.25" customHeight="1">
      <c r="A37" s="48"/>
      <c r="B37" s="48"/>
      <c r="C37" s="52">
        <v>6298</v>
      </c>
      <c r="D37" s="53" t="s">
        <v>39</v>
      </c>
      <c r="E37" s="32">
        <v>41360223.21</v>
      </c>
      <c r="F37" s="33">
        <v>41715850</v>
      </c>
      <c r="G37" s="33">
        <v>41715842</v>
      </c>
      <c r="H37" s="32">
        <v>38249157.99</v>
      </c>
      <c r="I37" s="32">
        <f>H37/G37*100</f>
        <v>91.68976618043573</v>
      </c>
      <c r="J37" s="33">
        <f>H37/F37*100</f>
        <v>91.68974859675639</v>
      </c>
      <c r="K37" s="33">
        <f t="shared" si="3"/>
        <v>92.47812275044055</v>
      </c>
      <c r="L37" s="32">
        <f>H37/H39*100</f>
        <v>51.373982294012485</v>
      </c>
      <c r="M37" s="32">
        <f t="shared" si="4"/>
        <v>-3111065.219999999</v>
      </c>
    </row>
    <row r="38" spans="1:13" ht="12.75" customHeight="1" hidden="1">
      <c r="A38" s="48"/>
      <c r="B38" s="48"/>
      <c r="C38" s="52">
        <v>6650</v>
      </c>
      <c r="D38" s="53" t="s">
        <v>40</v>
      </c>
      <c r="E38" s="32">
        <v>0</v>
      </c>
      <c r="F38" s="33">
        <v>0</v>
      </c>
      <c r="G38" s="33">
        <v>0</v>
      </c>
      <c r="H38" s="32">
        <v>0</v>
      </c>
      <c r="I38" s="36" t="s">
        <v>21</v>
      </c>
      <c r="J38" s="34" t="s">
        <v>21</v>
      </c>
      <c r="K38" s="34" t="s">
        <v>21</v>
      </c>
      <c r="L38" s="32" t="e">
        <f>H38/H53%</f>
        <v>#DIV/0!</v>
      </c>
      <c r="M38" s="32">
        <f t="shared" si="4"/>
        <v>0</v>
      </c>
    </row>
    <row r="39" spans="1:13" ht="16.5" customHeight="1">
      <c r="A39" s="54" t="s">
        <v>41</v>
      </c>
      <c r="B39" s="54"/>
      <c r="C39" s="54"/>
      <c r="D39" s="54"/>
      <c r="E39" s="27">
        <f>E22+E26+E30+E13</f>
        <v>78487416.44</v>
      </c>
      <c r="F39" s="27">
        <f>F22+F26+F30+F13</f>
        <v>72084440</v>
      </c>
      <c r="G39" s="27">
        <f>G22+G26+G30+G13</f>
        <v>78280014</v>
      </c>
      <c r="H39" s="27">
        <f>H22+H26+H30+H13</f>
        <v>74452390.64999999</v>
      </c>
      <c r="I39" s="27">
        <f>H39/G39*100</f>
        <v>95.11034406560019</v>
      </c>
      <c r="J39" s="28">
        <f>H39/F39%</f>
        <v>103.28496780997395</v>
      </c>
      <c r="K39" s="28">
        <f>H39/E39%</f>
        <v>94.85901565751676</v>
      </c>
      <c r="L39" s="32">
        <f>L30+L26+L22+L13</f>
        <v>100.00000000000001</v>
      </c>
      <c r="M39" s="27">
        <f t="shared" si="4"/>
        <v>-4035025.7900000066</v>
      </c>
    </row>
    <row r="40" spans="1:13" ht="12.75">
      <c r="A40" s="54" t="s">
        <v>42</v>
      </c>
      <c r="B40" s="54"/>
      <c r="C40" s="54"/>
      <c r="D40" s="54"/>
      <c r="E40" s="27"/>
      <c r="F40" s="27"/>
      <c r="G40" s="27"/>
      <c r="H40" s="27"/>
      <c r="I40" s="27"/>
      <c r="J40" s="28"/>
      <c r="K40" s="28"/>
      <c r="L40" s="27"/>
      <c r="M40" s="32"/>
    </row>
    <row r="41" spans="1:13" ht="12.75">
      <c r="A41" s="54" t="s">
        <v>43</v>
      </c>
      <c r="B41" s="54"/>
      <c r="C41" s="54"/>
      <c r="D41" s="54"/>
      <c r="E41" s="27">
        <f>E36+E35+E34+E32+E29+E28+E25+E24+E21+E19+E17+E15</f>
        <v>37127193.23</v>
      </c>
      <c r="F41" s="27">
        <f>F36+F35+F34+F32+F29+F28+F25+F24+F21+F19+F17+F15</f>
        <v>30368590</v>
      </c>
      <c r="G41" s="27">
        <f>G36+G35+G34+G32+G29+G28+G25+G24+G21+G19+G17+G15</f>
        <v>36564172</v>
      </c>
      <c r="H41" s="27">
        <f>H36+H35+H34+H32+H29+H28+H25+H24+H21+H19+H17+H15</f>
        <v>36203232.66</v>
      </c>
      <c r="I41" s="27">
        <f>H41/G41*100</f>
        <v>99.01286062214125</v>
      </c>
      <c r="J41" s="28">
        <f>H41/F41%</f>
        <v>119.21275455989229</v>
      </c>
      <c r="K41" s="28">
        <f>H41/E41%</f>
        <v>97.51136434075116</v>
      </c>
      <c r="L41" s="27">
        <f>H41/H39%</f>
        <v>48.62601770598752</v>
      </c>
      <c r="M41" s="27">
        <f>H41-E41</f>
        <v>-923960.5700000003</v>
      </c>
    </row>
    <row r="42" spans="1:13" ht="12.75">
      <c r="A42" s="54" t="s">
        <v>44</v>
      </c>
      <c r="B42" s="54"/>
      <c r="C42" s="54"/>
      <c r="D42" s="54"/>
      <c r="E42" s="27">
        <f>E38+E37</f>
        <v>41360223.21</v>
      </c>
      <c r="F42" s="27">
        <f>F38+F37</f>
        <v>41715850</v>
      </c>
      <c r="G42" s="27">
        <f>G38+G37</f>
        <v>41715842</v>
      </c>
      <c r="H42" s="27">
        <f>H38+H37</f>
        <v>38249157.99</v>
      </c>
      <c r="I42" s="27">
        <f>H42/G42*100</f>
        <v>91.68976618043573</v>
      </c>
      <c r="J42" s="28">
        <f>H42/F42%</f>
        <v>91.68974859675639</v>
      </c>
      <c r="K42" s="28">
        <f>H42/E42%</f>
        <v>92.47812275044055</v>
      </c>
      <c r="L42" s="27">
        <f>H42/H39%</f>
        <v>51.373982294012485</v>
      </c>
      <c r="M42" s="27">
        <f>H42-E42</f>
        <v>-3111065.219999999</v>
      </c>
    </row>
  </sheetData>
  <mergeCells count="19">
    <mergeCell ref="H1:M1"/>
    <mergeCell ref="H2:M2"/>
    <mergeCell ref="H3:M3"/>
    <mergeCell ref="H4:M5"/>
    <mergeCell ref="A7:M7"/>
    <mergeCell ref="A10:A11"/>
    <mergeCell ref="B10:B11"/>
    <mergeCell ref="C10:C11"/>
    <mergeCell ref="D10:D11"/>
    <mergeCell ref="E10:E11"/>
    <mergeCell ref="F10:F11"/>
    <mergeCell ref="G10:G11"/>
    <mergeCell ref="H10:H11"/>
    <mergeCell ref="L10:L11"/>
    <mergeCell ref="M10:M11"/>
    <mergeCell ref="A39:D39"/>
    <mergeCell ref="A40:D40"/>
    <mergeCell ref="A41:D41"/>
    <mergeCell ref="A42:D42"/>
  </mergeCells>
  <printOptions/>
  <pageMargins left="0.6298611111111111" right="0.6298611111111111" top="0.7520833333333333" bottom="0.9840277777777777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edyta</cp:lastModifiedBy>
  <cp:lastPrinted>2011-01-29T05:23:22Z</cp:lastPrinted>
  <dcterms:created xsi:type="dcterms:W3CDTF">2011-01-27T19:26:53Z</dcterms:created>
  <dcterms:modified xsi:type="dcterms:W3CDTF">2011-03-05T05:38:33Z</dcterms:modified>
  <cp:category/>
  <cp:version/>
  <cp:contentType/>
  <cp:contentStatus/>
</cp:coreProperties>
</file>